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11100" windowHeight="6348" activeTab="0"/>
  </bookViews>
  <sheets>
    <sheet name="бюдж" sheetId="1" r:id="rId1"/>
  </sheets>
  <definedNames>
    <definedName name="_xlnm._FilterDatabase" localSheetId="0" hidden="1">'бюдж'!$B$13:$J$498</definedName>
    <definedName name="_xlnm.Print_Titles" localSheetId="0">'бюдж'!$12:$13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3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новый вид расхода Субсидии некоммерческим организациям (за исключением государственных учреждений)
</t>
        </r>
      </text>
    </comment>
  </commentList>
</comments>
</file>

<file path=xl/sharedStrings.xml><?xml version="1.0" encoding="utf-8"?>
<sst xmlns="http://schemas.openxmlformats.org/spreadsheetml/2006/main" count="2725" uniqueCount="570">
  <si>
    <t>795 41 03</t>
  </si>
  <si>
    <t>795 41 04</t>
  </si>
  <si>
    <t>Софинансирование расходов на предоставление социальных выплат в рамках реализации мероприятий ДЦП "Жилье для молодежи" на 2009-2011 г.г.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</si>
  <si>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</si>
  <si>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Расходы за счет субвенции на питание обучающихся в общеобразовательных учреждениях Ленинградской области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</si>
  <si>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</si>
  <si>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</si>
  <si>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 xml:space="preserve">Расходы за счет средств, переданных районному бюджету  на осуществление передаваемых полномочий  контрольно-счетных органов поселений по осуществлению внешнего муниципального финансового контроля </t>
  </si>
  <si>
    <t>Расходы за счет субвенции на осуществление отдельных государственных полномочий по предоставлению государственной социальной помощи в форме единовременной денежной выплаты или натуральной помощи</t>
  </si>
  <si>
    <t>Расходы  за счет субвенции на осуществление отдельных государственных полномочий по предоставлению единовременной выплаты лицам, состоящим в браке 50, 60, 70 и 75 лет</t>
  </si>
  <si>
    <t>Расходы за счет субвенции на исполнение отдельных государственных полномочий  по контролю и надзору в области долевого строительства многоквартирных домов и (или) иных объектов недвижимости</t>
  </si>
  <si>
    <t>795 24 01</t>
  </si>
  <si>
    <t>795 24 02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</si>
  <si>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</si>
  <si>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795 44 00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</si>
  <si>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</si>
  <si>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Мероприятия по оснащению приборами учета энергоресурсов  муниципальных дошкольных учреждений в рамках ДЦП</t>
  </si>
  <si>
    <t>Расходы за счет субвенции на исполнение отдельных государственных полномочий по расчету и предоставлению дотаций на выравнивание бюджетной обеспеченности поселений</t>
  </si>
  <si>
    <t>Обеспечение выполнения функций казенными учреждениями</t>
  </si>
  <si>
    <t>Обслуживание муниципального долга</t>
  </si>
  <si>
    <t>0113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</si>
  <si>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</si>
  <si>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</si>
  <si>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</si>
  <si>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</si>
  <si>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Культура и кинематография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</si>
  <si>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</si>
  <si>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</si>
  <si>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</si>
  <si>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Здравоохранение</t>
  </si>
  <si>
    <t>1300</t>
  </si>
  <si>
    <t>1301</t>
  </si>
  <si>
    <t>Обслуживание внутреннего государственного и муниципального долга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</si>
  <si>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</si>
  <si>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</si>
  <si>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</si>
  <si>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</si>
  <si>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0804</t>
  </si>
  <si>
    <t>Государственная поддержка в сфере культуры, кинематографии</t>
  </si>
  <si>
    <t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</t>
  </si>
  <si>
    <t xml:space="preserve"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</t>
  </si>
  <si>
    <t>Долгосрочная целевая программа "Демографическое развитие Кировского района Ленинградской области на 2013 - 2014 годы"</t>
  </si>
  <si>
    <t>Долгосрочная целевая программа "Социальная поддержка граждан пожилого возраста и инвалидов" на 2012-2014 годы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</si>
  <si>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</si>
  <si>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от «12» декабря 2012 г. № 115</t>
  </si>
  <si>
    <t>Осуществление отдельных государственных полномочий ЛО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</t>
  </si>
  <si>
    <t>0409</t>
  </si>
  <si>
    <t>Организация выплаты  вознаграждения,  причитающегося  приемному родителю</t>
  </si>
  <si>
    <t>Осуществление отдельных государственных полномочий  по исполнению  органами  местного   самоуправления Ленинградской области  части функций  по исполнению  областного  бюджета Ленинградской области</t>
  </si>
  <si>
    <t xml:space="preserve"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органам местного самоуправления в установленном порядке  </t>
  </si>
  <si>
    <t xml:space="preserve">Субсидии  бюджетам  муниципальных  образований  для софинансирования  расходных   обязательств, возникающих при выполнении полномочий  органов  местного самоуправления по вопросам местного значения  </t>
  </si>
  <si>
    <t>Организация социальной помощи и социальной защиты населения</t>
  </si>
  <si>
    <t>Предоставление социального обслуживания населению</t>
  </si>
  <si>
    <t>795 44 02</t>
  </si>
  <si>
    <t>Долгосрочная целевая программа "Энергосбережения и повышения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</si>
  <si>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</si>
  <si>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</si>
  <si>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Социальная помощь</t>
  </si>
  <si>
    <t>Мероприятия по гражданской обороне</t>
  </si>
  <si>
    <t>219 00 00</t>
  </si>
  <si>
    <t>219 01 00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</si>
  <si>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</si>
  <si>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Расходы за счет субвенции на реализацию основных общеобразовательных программ в части финансирования расходов на оплату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</si>
  <si>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</si>
  <si>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521 02 47</t>
  </si>
  <si>
    <t>Расходы за счет субвенции на предоставление мер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бензин, ремонт, ТО транспортных средств и запасные части к ним</t>
  </si>
  <si>
    <t>206</t>
  </si>
  <si>
    <t>Расходы за счет субвенции на выплату единовременных пособий при всех формах устройства детей, лишенных родительского попечения, в семью</t>
  </si>
  <si>
    <t xml:space="preserve">Выполнение функций органами местного самоуправления  </t>
  </si>
  <si>
    <t>Меры социальной поддержки ветеранам труда по предоставлению ежемесячной денежной выплаты</t>
  </si>
  <si>
    <t>795 41 00</t>
  </si>
  <si>
    <t>303 00 00</t>
  </si>
  <si>
    <t>303 02 00</t>
  </si>
  <si>
    <t>Автомобильный транспорт</t>
  </si>
  <si>
    <t>Отдельные мероприятия в области автомобильного транспорта</t>
  </si>
  <si>
    <t>521 02 18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</si>
  <si>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</si>
  <si>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отдельных государственных полномочий Ленинградской области в сфере охраны здоровья граждан"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</si>
  <si>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</si>
  <si>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520 13 13</t>
  </si>
  <si>
    <t>521 02 43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</si>
  <si>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</si>
  <si>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521 01 02</t>
  </si>
  <si>
    <t>521 02 21</t>
  </si>
  <si>
    <t>Долгосрочная целевая программа "Безопасность образовательных учреждений Кировского муниципального района Ленинградской области на 2013-2015 годы"</t>
  </si>
  <si>
    <t>Долгосрочная целевая программа "Развитие сельского хозяйства Кировского района Ленинградской области на 2013-2015 годы"</t>
  </si>
  <si>
    <t>795 20 00</t>
  </si>
  <si>
    <t>505 21 00</t>
  </si>
  <si>
    <t>Расходы за счет субвенции на выплату компенсации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</si>
  <si>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Расходы за счет субвенции на выплату компенсациичасти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</si>
  <si>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</si>
  <si>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</si>
  <si>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Субсидии бюджетным учреждениям на иные цели</t>
  </si>
  <si>
    <t>521 02 44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</si>
  <si>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</si>
  <si>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521 02 04</t>
  </si>
  <si>
    <t>521 02 05</t>
  </si>
  <si>
    <t>521 02 03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</si>
  <si>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</si>
  <si>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521 02 06</t>
  </si>
  <si>
    <t>521 02 07</t>
  </si>
  <si>
    <t>Выплата социального пособия и возмещение расходов на погребение</t>
  </si>
  <si>
    <t>Расходы бюджета за счет субвенции на осуществление отдельных государственных полномочий по выплате социального пособия на погребение</t>
  </si>
  <si>
    <t>521 02 09</t>
  </si>
  <si>
    <t>521 02 11</t>
  </si>
  <si>
    <t>521 02 12</t>
  </si>
  <si>
    <t>521 02 13</t>
  </si>
  <si>
    <t>521 02 14</t>
  </si>
  <si>
    <t>Меры социальной поддержки многодетным семьям по предоставлению бесплатного проезда детям</t>
  </si>
  <si>
    <t>521 02 15</t>
  </si>
  <si>
    <t>521 02 16</t>
  </si>
  <si>
    <t>521 02 24</t>
  </si>
  <si>
    <t>521 02 30</t>
  </si>
  <si>
    <t>521 02 37</t>
  </si>
  <si>
    <t>521 02 38</t>
  </si>
  <si>
    <t>521 02 39</t>
  </si>
  <si>
    <t>521 02 40</t>
  </si>
  <si>
    <t>2014 год Бюджетные ассигнования на год (тысяч рублей)</t>
  </si>
  <si>
    <t>2015 год Бюджетные ассигнования на год (тысяч рублей)</t>
  </si>
  <si>
    <t>521 02 42</t>
  </si>
  <si>
    <t>Расходы за счет субвенции на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их жилыми помещениями</t>
  </si>
  <si>
    <t>868</t>
  </si>
  <si>
    <t>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</si>
  <si>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Долгосрочная целевая программа "Развитие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предупреждения и ликвидации чрезвычайных ситуаций на 2013-2014гг"</t>
  </si>
  <si>
    <t>Содержание детей-сирот и детей, оставшихся без попечения родителей, в семьях опекунов (попечителей) и приемных семьях</t>
  </si>
  <si>
    <t>Расходы за счет субвенции  на содержание ребенка в семье  опекуна  и  приемной семье,  а  также  вознаграждение,  причитающееся приемному родителю</t>
  </si>
  <si>
    <t xml:space="preserve">Бюджетные инвестиции 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</si>
  <si>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</si>
  <si>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</si>
  <si>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</si>
  <si>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</si>
  <si>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470 99 00</t>
  </si>
  <si>
    <t>Транспорт</t>
  </si>
  <si>
    <t>0408</t>
  </si>
  <si>
    <t>Детские дома</t>
  </si>
  <si>
    <t>424 00 00</t>
  </si>
  <si>
    <t>424 99 00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</si>
  <si>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</si>
  <si>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</si>
  <si>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</si>
  <si>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</si>
  <si>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886</t>
  </si>
  <si>
    <t>Условно утвержденные расходы</t>
  </si>
  <si>
    <t>999 00 00</t>
  </si>
  <si>
    <t>9999</t>
  </si>
  <si>
    <t>999</t>
  </si>
  <si>
    <t>9900</t>
  </si>
  <si>
    <t>Муниципальное казенное учреждение Управление учета и контроля Кировского муниципального района Ленинградской области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</si>
  <si>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</si>
  <si>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по предоставлению единовременного пособия при рождении ребенка</t>
  </si>
  <si>
    <t>Предоставление государственной социальной помощи в форме единовременной денежной  выплаты или натуральной помощи</t>
  </si>
  <si>
    <t>Меры социальной поддержки по предоставлению единовременной выплаты лицам, состоящим в браке 50, 60, 70 и 75 лет</t>
  </si>
  <si>
    <t>Долгосрочная целевая 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</si>
  <si>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</si>
  <si>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год"</t>
  </si>
  <si>
    <t>Долгосрочная целевая программа "Повышение безопасности дорожного движения в Кировском муниципальном районе Ленинградской области на 2013-2014 годы"</t>
  </si>
  <si>
    <t>Меры социальной поддержки многодетным семьям по оплате жилья и коммунальных услуг</t>
  </si>
  <si>
    <t>Меры социальной поддержки многодетным семьям по предоставлению ежегодной денежной выплаты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</si>
  <si>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</si>
  <si>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</si>
  <si>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Меры социальной поддержки  сельским специалистам по оплате жилья и коммунальных услуг</t>
  </si>
  <si>
    <t>Подпрограмма "Старшее поколение"</t>
  </si>
  <si>
    <t>Подпрограмма "Инвалиды"</t>
  </si>
  <si>
    <t>Охрана семьи и детства</t>
  </si>
  <si>
    <t>508 00 00</t>
  </si>
  <si>
    <t>508 99 00</t>
  </si>
  <si>
    <t xml:space="preserve"> </t>
  </si>
  <si>
    <t>450 85 00</t>
  </si>
  <si>
    <t>450 85 02</t>
  </si>
  <si>
    <t>450 85 04</t>
  </si>
  <si>
    <t>Питание обучающихся в общеобразовательных учреждениях, расположенных на территории Ленинградской области</t>
  </si>
  <si>
    <t>093 99 00</t>
  </si>
  <si>
    <t>Расходы за счет субвенции на исполнение отдельных государственных полномочий в сфере жилищных отношений</t>
  </si>
  <si>
    <t>875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</si>
  <si>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</si>
  <si>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</si>
  <si>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Центры спортивной подготовки (сборные команды)</t>
  </si>
  <si>
    <t>482 00 00</t>
  </si>
  <si>
    <t>482 99 00</t>
  </si>
  <si>
    <t>Кировского муниципального района</t>
  </si>
  <si>
    <t xml:space="preserve"> Ленинградской области</t>
  </si>
  <si>
    <t>Расходы бюджета за счет субвенции на осуществление отдельных государственных полномочий по предоставлению единовременного пособия при рождении ребенка</t>
  </si>
  <si>
    <t>866</t>
  </si>
  <si>
    <t>Организационно-воспитательная работа с молодежью</t>
  </si>
  <si>
    <t>1004</t>
  </si>
  <si>
    <t>Выполнение других обязательств государства</t>
  </si>
  <si>
    <t>Информирование жителей  в СМИ о развитии муниципального образования</t>
  </si>
  <si>
    <t>Выполнение функций органами местного самоуправления (содержание контрольно-счетной комиссии)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</si>
  <si>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</si>
  <si>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</si>
  <si>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</si>
  <si>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</si>
  <si>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</si>
  <si>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</si>
  <si>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</si>
  <si>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</si>
  <si>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Мероприятия по обеспечению перехода на предоставление государственных и муниципальных услуг в электронном виде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</si>
  <si>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</si>
  <si>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</si>
  <si>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Организация и осуществление деятельности по опеке и попечительству</t>
  </si>
  <si>
    <t>Осуществление государственных полномочий Ленинградской области по осуществлению государственного контроля в области долевого строительства многоквартирных домов и (или) иных объектов недвижимости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</si>
  <si>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</si>
  <si>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521 02 45</t>
  </si>
  <si>
    <t>885</t>
  </si>
  <si>
    <t>Расходы за счет субвенции на исполнение отдельных государственных полномочий в сфере здоровья граждан</t>
  </si>
  <si>
    <t>0909</t>
  </si>
  <si>
    <t>Другие вопросы в области здравоохранения</t>
  </si>
  <si>
    <t>521 02 33</t>
  </si>
  <si>
    <t>Расходы за счет субвенции на меры  социальной  поддержки  по  оплате  жилья  и  коммунальных  услуг детям-сиротам и детям, оставшимся без попечения родителей</t>
  </si>
  <si>
    <t>521 02 34</t>
  </si>
  <si>
    <t>630</t>
  </si>
  <si>
    <t>02</t>
  </si>
  <si>
    <t>0102</t>
  </si>
  <si>
    <t>0103</t>
  </si>
  <si>
    <t>1100</t>
  </si>
  <si>
    <t>Целевые программы муниципальных образований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</si>
  <si>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</si>
  <si>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</si>
  <si>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</si>
  <si>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795 02 03</t>
  </si>
  <si>
    <t>Бюджетные инвестиции в объекты капитального строительства, не включенные в целевые программы</t>
  </si>
  <si>
    <t>812</t>
  </si>
  <si>
    <t>Резервные фонды местных администраций</t>
  </si>
  <si>
    <t>Доплаты к пенсиям, дополнительное пенсионное обеспечение</t>
  </si>
  <si>
    <t>Бюджетные инвестиции в объекты капитального строительства собственности муниципальных образований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</si>
  <si>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</si>
  <si>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</si>
  <si>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Ежемесячное денежное вознаграждение за классное руководство</t>
  </si>
  <si>
    <t>051</t>
  </si>
  <si>
    <t>Комитет по управлению муниципальным имуществом администрации Кировского муниципального района Ленинградской области</t>
  </si>
  <si>
    <t>Комитет финансов администрации Кировского муниципального района Ленинградской области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</si>
  <si>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</si>
  <si>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</si>
  <si>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Комитет социальной защиты населения администрации  Кировского муниципального района Ленинградской области</t>
  </si>
  <si>
    <t xml:space="preserve">Долгосрочная целевая программа "Дети Кировского района Ленинградской области" на 2011-2013 годы </t>
  </si>
  <si>
    <t>795 03 00</t>
  </si>
  <si>
    <t>165</t>
  </si>
  <si>
    <t>140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</si>
  <si>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по оплате жилья и коммунальных услуг</t>
  </si>
  <si>
    <t>Расходы за счет субвенции  на осуществление отдельных государственных полномочий по предоставлению мер социальной поддержки многодетным семьям в форме ежегодной денежной выплаты</t>
  </si>
  <si>
    <t>861</t>
  </si>
  <si>
    <t>862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</si>
  <si>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в форме льготного проезда</t>
  </si>
  <si>
    <t>860</t>
  </si>
  <si>
    <t>Обеспечение деятельности подведомственных учреждений без капитального ремонта и  кредиторской задолженности прошлых лет</t>
  </si>
  <si>
    <t>Детские музыкальные, художественные школы и школы искусств</t>
  </si>
  <si>
    <t>07</t>
  </si>
  <si>
    <t>03</t>
  </si>
  <si>
    <t>01</t>
  </si>
  <si>
    <t>04</t>
  </si>
  <si>
    <t>05</t>
  </si>
  <si>
    <t>06</t>
  </si>
  <si>
    <t>08</t>
  </si>
  <si>
    <t>012</t>
  </si>
  <si>
    <t>092 03 44</t>
  </si>
  <si>
    <t>Расходы на оплату услуг по договору за размещение рекламы на главной странице сайта Леноблинформ</t>
  </si>
  <si>
    <t>904</t>
  </si>
  <si>
    <t>902</t>
  </si>
  <si>
    <t>901</t>
  </si>
  <si>
    <t>000</t>
  </si>
  <si>
    <t>Расходы за счет субвенции на выполнение отдельных государственных полномочий в сфере архивного дела</t>
  </si>
  <si>
    <t>785</t>
  </si>
  <si>
    <t>Г</t>
  </si>
  <si>
    <t>Рз</t>
  </si>
  <si>
    <t>ПР</t>
  </si>
  <si>
    <t>ЦСР</t>
  </si>
  <si>
    <t>Доп КР</t>
  </si>
  <si>
    <t>8</t>
  </si>
  <si>
    <t>840</t>
  </si>
  <si>
    <t>915</t>
  </si>
  <si>
    <t>Реализация мероприятий программы отрасли "Растениеводство"</t>
  </si>
  <si>
    <t>Реализация мероприятий программы отрасли "Животноводство"</t>
  </si>
  <si>
    <t>Расходы за счет субвенции для осуществления отдельных полномочий по предоставлению социального обслуживания населения</t>
  </si>
  <si>
    <t>841</t>
  </si>
  <si>
    <t>824</t>
  </si>
  <si>
    <t>838</t>
  </si>
  <si>
    <t>833</t>
  </si>
  <si>
    <t>Расходы за счет субвенции на организацию социальной помощи и социальной защиты населению</t>
  </si>
  <si>
    <t>832</t>
  </si>
  <si>
    <t>Библиотеки</t>
  </si>
  <si>
    <t>844</t>
  </si>
  <si>
    <t>Расходы за счет субвенции на осуществление отдельных государственных полномочий по назначению и выплате ежемесячного пособия на ребенка</t>
  </si>
  <si>
    <t>843</t>
  </si>
  <si>
    <t>ВСЕГО</t>
  </si>
  <si>
    <t>7</t>
  </si>
  <si>
    <t>Предоставление гражданам субсидий на оплату жилого помещения и коммунальных услуг</t>
  </si>
  <si>
    <t xml:space="preserve">Обеспечение деятельности подведомственных учреждений 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</si>
  <si>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</si>
  <si>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</si>
  <si>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</si>
  <si>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Учреждения по обеспечению хозяйственного обслуживания</t>
  </si>
  <si>
    <t>Культура</t>
  </si>
  <si>
    <t>Расходы за счет субвенции на осуществление отдельных государственных полномочий по предоставлению ежемесячной денежной выплаты жертвам политических репрессий</t>
  </si>
  <si>
    <t>846</t>
  </si>
  <si>
    <t>Расходы за счет субвенции на осуществление отдельных государственных полномочий по предоставлению ежемесячной денежной выплаты ветеранам труда</t>
  </si>
  <si>
    <t>847</t>
  </si>
  <si>
    <t>Расходы за счет субвенции на осуществление отдельных государственных полномочий по предоставлению ежемесячной денежной выплаты труженикам тыла</t>
  </si>
  <si>
    <t>845</t>
  </si>
  <si>
    <t>848</t>
  </si>
  <si>
    <t>850</t>
  </si>
  <si>
    <t>851</t>
  </si>
  <si>
    <t>853</t>
  </si>
  <si>
    <t>854</t>
  </si>
  <si>
    <t>Бюджетные инвестиции</t>
  </si>
  <si>
    <t>003</t>
  </si>
  <si>
    <t>856</t>
  </si>
  <si>
    <t>Защита населения и территории от чрезвычайных ситуаций природного и техногенного характера, гражданская оборона</t>
  </si>
  <si>
    <t>Иные безвозмездные и безвозвратные перечисления</t>
  </si>
  <si>
    <t>Содержание и обслуживание объектов имущества казны муниципального образования</t>
  </si>
  <si>
    <t>090 02 01</t>
  </si>
  <si>
    <t>090 02 02</t>
  </si>
  <si>
    <t>Программа "Лето"</t>
  </si>
  <si>
    <t>857</t>
  </si>
  <si>
    <t/>
  </si>
  <si>
    <t>№ п/п</t>
  </si>
  <si>
    <t>Наименование</t>
  </si>
  <si>
    <t>6</t>
  </si>
  <si>
    <t>0100</t>
  </si>
  <si>
    <t>0106</t>
  </si>
  <si>
    <t>0500</t>
  </si>
  <si>
    <t>Сельское хозяйство и рыболовство</t>
  </si>
  <si>
    <t>0800</t>
  </si>
  <si>
    <t>1000</t>
  </si>
  <si>
    <t>1001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</si>
  <si>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</si>
  <si>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</si>
  <si>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</si>
  <si>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</si>
  <si>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</si>
  <si>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</si>
  <si>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</si>
  <si>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Социальная политика</t>
  </si>
  <si>
    <t>Резервные фонды</t>
  </si>
  <si>
    <t>3</t>
  </si>
  <si>
    <t>4</t>
  </si>
  <si>
    <t>5</t>
  </si>
  <si>
    <t>Вечерние и заочные средние образовательные школы</t>
  </si>
  <si>
    <t>0700</t>
  </si>
  <si>
    <t>0707</t>
  </si>
  <si>
    <t>Обслуживание государственного и муниципального долга</t>
  </si>
  <si>
    <t>Процентные платежи по муниципальному долгу</t>
  </si>
  <si>
    <t>1006</t>
  </si>
  <si>
    <t>Реализация государственных функций, связанных с общегосударственным управлением</t>
  </si>
  <si>
    <t>161</t>
  </si>
  <si>
    <t>001</t>
  </si>
  <si>
    <t>Уплата государственной пошлины по судебным делам</t>
  </si>
  <si>
    <t>005</t>
  </si>
  <si>
    <t>022</t>
  </si>
  <si>
    <t>040</t>
  </si>
  <si>
    <t>041</t>
  </si>
  <si>
    <t>Процентные платежи по долговым обязательствам</t>
  </si>
  <si>
    <t>Национальная экономика</t>
  </si>
  <si>
    <t>Расходы за счет субвенции на  организацию  опеки и попечительства</t>
  </si>
  <si>
    <t>870</t>
  </si>
  <si>
    <t>ВЕДОМСТВЕННАЯ СТРУКТУРА</t>
  </si>
  <si>
    <t>решением совета депутатов</t>
  </si>
  <si>
    <t>002 04 70</t>
  </si>
  <si>
    <t>879</t>
  </si>
  <si>
    <t>002 04 10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</si>
  <si>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</si>
  <si>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</si>
  <si>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</si>
  <si>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</si>
  <si>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521 02 46</t>
  </si>
  <si>
    <t>Меры социальной поддержки многодетных семей по предоставлению материнского капитала на третьего ребенка и последующих детей</t>
  </si>
  <si>
    <t>Расходы за счет субвенции на предоставление мер социальной поддержки многодетных семей по предоставлению материнского капитала на третьего ребенка и последующих детей</t>
  </si>
  <si>
    <t>865</t>
  </si>
  <si>
    <t>Учреждения, обеспечивающие предоставление услуг в сфере образования</t>
  </si>
  <si>
    <t>Социальное обслуживание населения</t>
  </si>
  <si>
    <t>Учреждения социального обслуживания населения</t>
  </si>
  <si>
    <t>521 00 00</t>
  </si>
  <si>
    <t>Межбюджетные трансферты</t>
  </si>
  <si>
    <t>Другие вопросы в области социальной политики</t>
  </si>
  <si>
    <t>Пенсионное обеспечение</t>
  </si>
  <si>
    <t>881</t>
  </si>
  <si>
    <t>Другие общегосударственные вопросы</t>
  </si>
  <si>
    <t>Мероприятия по предупреждению и ликвидации последствий чрезвычайных ситуаций и стихийных бедствий</t>
  </si>
  <si>
    <t>Общегосударственные вопросы</t>
  </si>
  <si>
    <t>Центральный аппарат</t>
  </si>
  <si>
    <t>Функционирование 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</si>
  <si>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</si>
  <si>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Выполнение функций органами местного самоуправления 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</si>
  <si>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</si>
  <si>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</si>
  <si>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</si>
  <si>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Другие вопросы в области образования</t>
  </si>
  <si>
    <t>0104</t>
  </si>
  <si>
    <t>0709</t>
  </si>
  <si>
    <t>0300</t>
  </si>
  <si>
    <t>Национальная безопасность и правоохранительная деятельность</t>
  </si>
  <si>
    <t>0400</t>
  </si>
  <si>
    <t>0900</t>
  </si>
  <si>
    <t>0405</t>
  </si>
  <si>
    <t>0309</t>
  </si>
  <si>
    <t>0701</t>
  </si>
  <si>
    <t>0702</t>
  </si>
  <si>
    <t>0801</t>
  </si>
  <si>
    <t>0902</t>
  </si>
  <si>
    <t>1002</t>
  </si>
  <si>
    <t>Молодежная политика и оздоровление детей</t>
  </si>
  <si>
    <t>1003</t>
  </si>
  <si>
    <t>Социальное обеспечение населения</t>
  </si>
  <si>
    <t>820</t>
  </si>
  <si>
    <t>Выполнение функций органами местного самоуправления</t>
  </si>
  <si>
    <t>Администрация  Кировского муниципального района Ленинградской области</t>
  </si>
  <si>
    <t>Совет депутатов Кировского муниципального района Ленинградской области</t>
  </si>
  <si>
    <t>Расходы за счет субсидий на развитие и поддержку информационных технологий, обеспечивающих бюджетный процесс</t>
  </si>
  <si>
    <t>002 00 00</t>
  </si>
  <si>
    <t>002 03 00</t>
  </si>
  <si>
    <t>002 04 00</t>
  </si>
  <si>
    <t>002 08 00</t>
  </si>
  <si>
    <t>092 00 00</t>
  </si>
  <si>
    <t>092 03 00</t>
  </si>
  <si>
    <t>092 03 02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</si>
  <si>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</si>
  <si>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</si>
  <si>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002 04 20</t>
  </si>
  <si>
    <t>916</t>
  </si>
  <si>
    <t>Руководитель контрольно-счетной комиссии муниципального образования</t>
  </si>
  <si>
    <t>002 25 00</t>
  </si>
  <si>
    <t>092 03 03</t>
  </si>
  <si>
    <t>092 03 06</t>
  </si>
  <si>
    <t>795 00 00</t>
  </si>
  <si>
    <t xml:space="preserve">   </t>
  </si>
  <si>
    <t>Физическая культура</t>
  </si>
  <si>
    <t>218 00 00</t>
  </si>
  <si>
    <t>218 01 00</t>
  </si>
  <si>
    <t>795 43 00</t>
  </si>
  <si>
    <t>450 00 00</t>
  </si>
  <si>
    <t>090 00 00</t>
  </si>
  <si>
    <t>090 02 00</t>
  </si>
  <si>
    <t>093 00 00</t>
  </si>
  <si>
    <t>795 20 01</t>
  </si>
  <si>
    <t>795 20 02</t>
  </si>
  <si>
    <t>340 00 00</t>
  </si>
  <si>
    <t>340 03 00</t>
  </si>
  <si>
    <t>065 00 00</t>
  </si>
  <si>
    <t>065 03 00</t>
  </si>
  <si>
    <t>070 00 00</t>
  </si>
  <si>
    <t>070 05 00</t>
  </si>
  <si>
    <t>002 99 00</t>
  </si>
  <si>
    <t>102 00 00</t>
  </si>
  <si>
    <t>420 00 00</t>
  </si>
  <si>
    <t>421 00 00</t>
  </si>
  <si>
    <t>423 00 00</t>
  </si>
  <si>
    <t>516 00 00</t>
  </si>
  <si>
    <t>516 01 30</t>
  </si>
  <si>
    <t>420 99 00</t>
  </si>
  <si>
    <t>102 01 00</t>
  </si>
  <si>
    <t>795 35 00</t>
  </si>
  <si>
    <t>521 01 00</t>
  </si>
  <si>
    <t>612</t>
  </si>
  <si>
    <t>0410</t>
  </si>
  <si>
    <t>Связь и информатика</t>
  </si>
  <si>
    <t>Выполнение функций органами местного самоуправления  (Оплата труда муниципальных служащих)</t>
  </si>
  <si>
    <t>092 03 05</t>
  </si>
  <si>
    <t>Исполнение судебных актов, вступивших в законную силу, по искам к муниципальному образованию</t>
  </si>
  <si>
    <t>Резервные средства</t>
  </si>
  <si>
    <t>720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</si>
  <si>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</si>
  <si>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</si>
  <si>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</si>
  <si>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</si>
  <si>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621</t>
  </si>
  <si>
    <t>810</t>
  </si>
  <si>
    <t>Субсидии гражданам на приобретение жилья</t>
  </si>
  <si>
    <t>322</t>
  </si>
  <si>
    <t>795 05 00</t>
  </si>
  <si>
    <t>421 99 00</t>
  </si>
  <si>
    <t>421 99 01</t>
  </si>
  <si>
    <t>421 99 02</t>
  </si>
  <si>
    <t>423 99 00</t>
  </si>
  <si>
    <t>423 99 01</t>
  </si>
  <si>
    <t>520 00 00</t>
  </si>
  <si>
    <t>520 09 00</t>
  </si>
  <si>
    <t>431 00 00</t>
  </si>
  <si>
    <t>431 01 00</t>
  </si>
  <si>
    <t>435 00 00</t>
  </si>
  <si>
    <t>435 99 00</t>
  </si>
  <si>
    <t>795 24 00</t>
  </si>
  <si>
    <t>505 00 00</t>
  </si>
  <si>
    <t>520 13 00</t>
  </si>
  <si>
    <t>520 13 12</t>
  </si>
  <si>
    <t>423 99 02</t>
  </si>
  <si>
    <t>442 00 00</t>
  </si>
  <si>
    <t>442 99 00</t>
  </si>
  <si>
    <t>491 00 00</t>
  </si>
  <si>
    <t>491 01 00</t>
  </si>
  <si>
    <t>Дорожное хозяйство (дорожные фонды)</t>
  </si>
  <si>
    <t>Дорожное хозяйство</t>
  </si>
  <si>
    <t>315 00 00</t>
  </si>
  <si>
    <t>315 01 00</t>
  </si>
  <si>
    <t>Содержание и управление дорожным хозяйством</t>
  </si>
  <si>
    <t>Подготовка населения и организаций к действиям в чрезвычайной ситуации в мирное и военное время</t>
  </si>
  <si>
    <t>505 48 00</t>
  </si>
  <si>
    <t>795 02 00</t>
  </si>
  <si>
    <t>795 02 01</t>
  </si>
  <si>
    <t>795 02 02</t>
  </si>
  <si>
    <t xml:space="preserve">Расходы за счет 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за ними жилого помещения </t>
  </si>
  <si>
    <t>ВР</t>
  </si>
  <si>
    <t>Жилищное хозяйство</t>
  </si>
  <si>
    <t>0501</t>
  </si>
  <si>
    <t>Реализация мер социальной поддержки отдельных категорий граждан</t>
  </si>
  <si>
    <t xml:space="preserve">Ежемесячное пособие на ребенка 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</si>
  <si>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2013 -2015 годы" </t>
  </si>
  <si>
    <t>Меры социальной поддержки ветеранам труда  по оплате жилья и коммунальных услуг</t>
  </si>
  <si>
    <t xml:space="preserve">Содержание ребенка в семье опекуна и приемной семье, а также вознаграждение, причитающееся приемному родителю </t>
  </si>
  <si>
    <t>Меры социальной поддержки тружеников тыла на  предоставление ежемесячной денежной выплаты</t>
  </si>
  <si>
    <t>Меры социальной поддержки жертв политических репрессий  по  оплате жилья и коммунальных услуг</t>
  </si>
  <si>
    <t>Содержание автомобильных дорог местного значения и искусственных сооружений на них</t>
  </si>
  <si>
    <t>315 01 03</t>
  </si>
  <si>
    <t>795 26 00</t>
  </si>
  <si>
    <t>Меры социальной поддержки жертв политических репрессий  по предоставлению ежемесячной денежной выплаты</t>
  </si>
  <si>
    <t>505 55 00</t>
  </si>
  <si>
    <t>505 55 30</t>
  </si>
  <si>
    <t>505 55 33</t>
  </si>
  <si>
    <t>505 55 34</t>
  </si>
  <si>
    <t>417</t>
  </si>
  <si>
    <t xml:space="preserve">Расходы за счет субвенции на предоставление гражданам субсидий на оплату жилого помещения и коммунальных услуг </t>
  </si>
  <si>
    <t>Расходы за счет субвенции на ежемесячное денежное вознаграждение за классное руководство педагогическим работникам муниципальных общеобразовательных учреждений Ленинградской области</t>
  </si>
  <si>
    <t>Расходы за счет субвенции на осуществление отдельных государственных полномочий в сфере профилактики безнадзорности и правонарушений несовершеннолетних</t>
  </si>
  <si>
    <t>Расходы за счет субвенции на осуществление отдельных государственных полномочий  по предоставлению мер социальной поддержки в части изготовления и ремонта зубных протезов отдельным категориям граждан, проживающих в ЛО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</si>
  <si>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 виде денежной компенсации сельским специалистам</t>
  </si>
  <si>
    <t>873</t>
  </si>
  <si>
    <t xml:space="preserve">Расходы за счет субвенции на меры социальной поддержки лицам, которым присвоено звание «Ветеран труда Ленинградской области» </t>
  </si>
  <si>
    <t>882</t>
  </si>
  <si>
    <t>Расходы за счет субвенции на исполнение отдельных государственных полномочий по поддержке сельскохозяйственного производства</t>
  </si>
  <si>
    <t>795 44 01</t>
  </si>
  <si>
    <t xml:space="preserve">Физическая культура </t>
  </si>
  <si>
    <t>1101</t>
  </si>
  <si>
    <t>795 48 00</t>
  </si>
  <si>
    <t>9</t>
  </si>
  <si>
    <t>795 45 00</t>
  </si>
  <si>
    <t xml:space="preserve">Расходы на прочие мероприятия в области культуры </t>
  </si>
  <si>
    <t>505 05 00</t>
  </si>
  <si>
    <t>Федеральный закон от 19 мая 1995 года № 81-ФЗ "О государственных пособиях гражданам, имеющим детей"</t>
  </si>
  <si>
    <t>Расходы за счет субвенции на осуществление государственных полномочий по исполнению органами местного самоуправления ЛО части функций по исполнению областного бюджета ЛО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</si>
  <si>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</si>
  <si>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871</t>
  </si>
  <si>
    <t>Расходы за счет субвенции на меры социальной поддержки по предоставлению ежемесячной компенсации на  полноценное питание беременным женщинам, кормящим матерям, а также детям в возрасте до трех лет</t>
  </si>
  <si>
    <t>869</t>
  </si>
  <si>
    <t>867</t>
  </si>
  <si>
    <t>Расходы за счет субвенции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</si>
  <si>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</si>
  <si>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</si>
  <si>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0412</t>
  </si>
  <si>
    <t>Амбулаторная помощь</t>
  </si>
  <si>
    <t>Физическая культура и спорт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</si>
  <si>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</si>
  <si>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</si>
  <si>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</si>
  <si>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Долгосрочная целевая программа "Ремонт автомобильных дорог общего пользования Кировского муниципального района Ленинградской области в 2013 - 2015 годах"</t>
  </si>
  <si>
    <t>795 76 00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</si>
  <si>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</si>
  <si>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</si>
  <si>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</si>
  <si>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092 03 41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</si>
  <si>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</si>
  <si>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</si>
  <si>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(Приложение 15)</t>
  </si>
  <si>
    <t>расходов бюджета Кировского муниципального района Ленинградской области на 2014 и 2015 годы</t>
  </si>
  <si>
    <t>Утверждена</t>
  </si>
  <si>
    <t xml:space="preserve">Долгосрочная целевая программа "Поддержка граждан, нуждающихся в улучшении жилищных условий, в том числе молодежи на 2013 -2015 годы"  </t>
  </si>
  <si>
    <t>Долгосрочная целевая программа "Противопожарная безопасность учреждений культуры Кировского муниципального района Ленинградской области на 2013-2015 годы"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</si>
  <si>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жертвам политических репрессий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</si>
  <si>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ветеранам труда</t>
  </si>
  <si>
    <t>Долгосрочная целевая программа "Развитие и поддержка малого и среднего бизнеса Кировского муниципального района Ленинградской области на 2012-2015 годы"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</si>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</sst>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?"/>
    <numFmt numFmtId="176" formatCode="#,##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i/>
      <sz val="14"/>
      <name val="Arial Cyr"/>
      <family val="0"/>
    </font>
    <font>
      <sz val="16"/>
      <name val="Times New Roman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Times New Roman Cyr"/>
      <family val="0"/>
    </font>
    <font>
      <sz val="14"/>
      <color indexed="8"/>
      <name val="Arial Cyr"/>
      <family val="2"/>
    </font>
    <font>
      <sz val="10"/>
      <color indexed="8"/>
      <name val="Arial"/>
      <family val="0"/>
    </font>
    <font>
      <i/>
      <sz val="14"/>
      <name val="Arial Cyr"/>
      <family val="0"/>
    </font>
    <font>
      <sz val="8"/>
      <name val="Tahoma"/>
      <family val="2"/>
    </font>
    <font>
      <b/>
      <sz val="20"/>
      <color indexed="10"/>
      <name val="Times New Roman Cyr"/>
      <family val="1"/>
    </font>
    <font>
      <b/>
      <sz val="20"/>
      <name val="Times New Roman Cyr"/>
      <family val="1"/>
    </font>
    <font>
      <b/>
      <i/>
      <sz val="14"/>
      <name val="Arial"/>
      <family val="2"/>
    </font>
    <font>
      <sz val="14"/>
      <name val="Arial"/>
      <family val="2"/>
    </font>
    <font>
      <sz val="14"/>
      <color indexed="10"/>
      <name val="Arial Cyr"/>
      <family val="2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9" fontId="8" fillId="0" borderId="2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right" wrapText="1"/>
    </xf>
    <xf numFmtId="49" fontId="8" fillId="0" borderId="6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20" xfId="0" applyNumberFormat="1" applyFont="1" applyFill="1" applyBorder="1" applyAlignment="1">
      <alignment horizontal="right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164" fontId="7" fillId="0" borderId="23" xfId="0" applyNumberFormat="1" applyFont="1" applyFill="1" applyBorder="1" applyAlignment="1">
      <alignment horizontal="right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right" wrapText="1"/>
    </xf>
    <xf numFmtId="0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164" fontId="7" fillId="0" borderId="27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right" wrapText="1"/>
    </xf>
    <xf numFmtId="49" fontId="7" fillId="0" borderId="28" xfId="0" applyNumberFormat="1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 wrapText="1"/>
    </xf>
    <xf numFmtId="164" fontId="7" fillId="0" borderId="30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wrapText="1"/>
    </xf>
    <xf numFmtId="49" fontId="7" fillId="0" borderId="8" xfId="0" applyNumberFormat="1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49" fontId="8" fillId="0" borderId="28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 wrapText="1"/>
    </xf>
    <xf numFmtId="49" fontId="5" fillId="0" borderId="29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right" wrapText="1"/>
    </xf>
    <xf numFmtId="49" fontId="7" fillId="0" borderId="13" xfId="0" applyNumberFormat="1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center" wrapText="1"/>
    </xf>
    <xf numFmtId="164" fontId="5" fillId="0" borderId="34" xfId="0" applyNumberFormat="1" applyFont="1" applyFill="1" applyBorder="1" applyAlignment="1">
      <alignment horizontal="right" wrapText="1"/>
    </xf>
    <xf numFmtId="49" fontId="7" fillId="0" borderId="24" xfId="0" applyNumberFormat="1" applyFont="1" applyFill="1" applyBorder="1" applyAlignment="1">
      <alignment horizontal="left" wrapText="1"/>
    </xf>
    <xf numFmtId="164" fontId="5" fillId="0" borderId="23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wrapText="1"/>
    </xf>
    <xf numFmtId="164" fontId="7" fillId="0" borderId="20" xfId="0" applyNumberFormat="1" applyFont="1" applyFill="1" applyBorder="1" applyAlignment="1">
      <alignment horizontal="right" wrapText="1"/>
    </xf>
    <xf numFmtId="49" fontId="7" fillId="0" borderId="35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8" fillId="0" borderId="35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right" wrapText="1"/>
    </xf>
    <xf numFmtId="49" fontId="7" fillId="0" borderId="36" xfId="0" applyNumberFormat="1" applyFont="1" applyFill="1" applyBorder="1" applyAlignment="1">
      <alignment horizontal="center" wrapText="1"/>
    </xf>
    <xf numFmtId="164" fontId="7" fillId="0" borderId="30" xfId="0" applyNumberFormat="1" applyFont="1" applyFill="1" applyBorder="1" applyAlignment="1">
      <alignment horizontal="right" wrapText="1"/>
    </xf>
    <xf numFmtId="49" fontId="7" fillId="0" borderId="21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right" wrapText="1"/>
    </xf>
    <xf numFmtId="49" fontId="7" fillId="0" borderId="37" xfId="0" applyNumberFormat="1" applyFont="1" applyFill="1" applyBorder="1" applyAlignment="1">
      <alignment horizont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left" wrapText="1"/>
    </xf>
    <xf numFmtId="49" fontId="8" fillId="0" borderId="36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164" fontId="7" fillId="0" borderId="27" xfId="0" applyNumberFormat="1" applyFont="1" applyFill="1" applyBorder="1" applyAlignment="1">
      <alignment horizontal="right" wrapText="1"/>
    </xf>
    <xf numFmtId="49" fontId="4" fillId="0" borderId="38" xfId="18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right" wrapText="1"/>
    </xf>
    <xf numFmtId="49" fontId="4" fillId="0" borderId="1" xfId="18" applyNumberFormat="1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Fill="1" applyBorder="1" applyAlignment="1">
      <alignment horizontal="left" wrapText="1"/>
    </xf>
    <xf numFmtId="49" fontId="8" fillId="0" borderId="44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/>
    </xf>
    <xf numFmtId="164" fontId="8" fillId="0" borderId="45" xfId="0" applyNumberFormat="1" applyFont="1" applyFill="1" applyBorder="1" applyAlignment="1">
      <alignment horizontal="right" wrapText="1"/>
    </xf>
    <xf numFmtId="49" fontId="5" fillId="0" borderId="8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right" wrapText="1"/>
    </xf>
    <xf numFmtId="164" fontId="5" fillId="0" borderId="12" xfId="0" applyNumberFormat="1" applyFont="1" applyFill="1" applyBorder="1" applyAlignment="1">
      <alignment horizontal="right" wrapText="1"/>
    </xf>
    <xf numFmtId="49" fontId="8" fillId="0" borderId="28" xfId="0" applyNumberFormat="1" applyFont="1" applyFill="1" applyBorder="1" applyAlignment="1">
      <alignment horizontal="left" wrapText="1"/>
    </xf>
    <xf numFmtId="164" fontId="5" fillId="0" borderId="30" xfId="0" applyNumberFormat="1" applyFont="1" applyFill="1" applyBorder="1" applyAlignment="1">
      <alignment horizontal="right" wrapText="1"/>
    </xf>
    <xf numFmtId="49" fontId="8" fillId="0" borderId="29" xfId="0" applyNumberFormat="1" applyFont="1" applyFill="1" applyBorder="1" applyAlignment="1">
      <alignment horizontal="center" wrapText="1"/>
    </xf>
    <xf numFmtId="49" fontId="7" fillId="0" borderId="36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left" wrapText="1"/>
    </xf>
    <xf numFmtId="49" fontId="7" fillId="0" borderId="3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right" wrapText="1"/>
    </xf>
    <xf numFmtId="0" fontId="8" fillId="0" borderId="46" xfId="0" applyFont="1" applyFill="1" applyBorder="1" applyAlignment="1">
      <alignment horizontal="left" wrapText="1"/>
    </xf>
    <xf numFmtId="49" fontId="5" fillId="0" borderId="7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164" fontId="7" fillId="0" borderId="23" xfId="0" applyNumberFormat="1" applyFont="1" applyFill="1" applyBorder="1" applyAlignment="1">
      <alignment horizontal="right" wrapText="1"/>
    </xf>
    <xf numFmtId="49" fontId="7" fillId="0" borderId="26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 wrapText="1"/>
    </xf>
    <xf numFmtId="49" fontId="8" fillId="0" borderId="36" xfId="0" applyNumberFormat="1" applyFont="1" applyFill="1" applyBorder="1" applyAlignment="1">
      <alignment horizontal="center" wrapText="1"/>
    </xf>
    <xf numFmtId="49" fontId="7" fillId="0" borderId="47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left" wrapText="1"/>
    </xf>
    <xf numFmtId="49" fontId="7" fillId="0" borderId="48" xfId="0" applyNumberFormat="1" applyFont="1" applyFill="1" applyBorder="1" applyAlignment="1">
      <alignment horizontal="center" wrapText="1"/>
    </xf>
    <xf numFmtId="49" fontId="8" fillId="0" borderId="48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wrapText="1"/>
    </xf>
    <xf numFmtId="164" fontId="5" fillId="0" borderId="42" xfId="0" applyNumberFormat="1" applyFont="1" applyFill="1" applyBorder="1" applyAlignment="1">
      <alignment horizontal="right" wrapText="1"/>
    </xf>
    <xf numFmtId="49" fontId="8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64" fontId="7" fillId="0" borderId="34" xfId="0" applyNumberFormat="1" applyFont="1" applyFill="1" applyBorder="1" applyAlignment="1">
      <alignment horizontal="right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50" xfId="0" applyNumberFormat="1" applyFont="1" applyFill="1" applyBorder="1" applyAlignment="1">
      <alignment horizontal="left" wrapText="1"/>
    </xf>
    <xf numFmtId="49" fontId="10" fillId="0" borderId="50" xfId="0" applyNumberFormat="1" applyFont="1" applyFill="1" applyBorder="1" applyAlignment="1">
      <alignment horizontal="center" wrapText="1"/>
    </xf>
    <xf numFmtId="49" fontId="9" fillId="0" borderId="0" xfId="18" applyNumberFormat="1" applyFont="1" applyFill="1" applyBorder="1" applyAlignment="1" applyProtection="1">
      <alignment horizontal="right" vertical="center" wrapText="1"/>
      <protection/>
    </xf>
    <xf numFmtId="0" fontId="14" fillId="2" borderId="5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wrapText="1"/>
    </xf>
    <xf numFmtId="49" fontId="12" fillId="2" borderId="52" xfId="18" applyNumberFormat="1" applyFont="1" applyFill="1" applyBorder="1" applyAlignment="1" applyProtection="1">
      <alignment horizontal="center" vertical="center" wrapText="1"/>
      <protection/>
    </xf>
    <xf numFmtId="164" fontId="7" fillId="0" borderId="5" xfId="0" applyNumberFormat="1" applyFont="1" applyFill="1" applyBorder="1" applyAlignment="1">
      <alignment horizontal="right" wrapText="1"/>
    </xf>
    <xf numFmtId="49" fontId="7" fillId="0" borderId="6" xfId="0" applyNumberFormat="1" applyFont="1" applyFill="1" applyBorder="1" applyAlignment="1">
      <alignment horizontal="left" wrapText="1"/>
    </xf>
    <xf numFmtId="0" fontId="8" fillId="0" borderId="28" xfId="0" applyNumberFormat="1" applyFont="1" applyFill="1" applyBorder="1" applyAlignment="1">
      <alignment horizontal="left" vertical="center" wrapText="1"/>
    </xf>
    <xf numFmtId="164" fontId="13" fillId="0" borderId="9" xfId="0" applyNumberFormat="1" applyFont="1" applyFill="1" applyBorder="1" applyAlignment="1">
      <alignment horizontal="right" wrapText="1"/>
    </xf>
    <xf numFmtId="164" fontId="13" fillId="0" borderId="27" xfId="0" applyNumberFormat="1" applyFont="1" applyFill="1" applyBorder="1" applyAlignment="1">
      <alignment horizontal="right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horizontal="left" wrapText="1"/>
    </xf>
    <xf numFmtId="0" fontId="13" fillId="0" borderId="28" xfId="0" applyNumberFormat="1" applyFont="1" applyFill="1" applyBorder="1" applyAlignment="1">
      <alignment horizontal="left" vertical="center" wrapText="1"/>
    </xf>
    <xf numFmtId="164" fontId="5" fillId="0" borderId="34" xfId="0" applyNumberFormat="1" applyFont="1" applyFill="1" applyBorder="1" applyAlignment="1">
      <alignment horizontal="right" wrapText="1"/>
    </xf>
    <xf numFmtId="49" fontId="8" fillId="0" borderId="1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164" fontId="5" fillId="0" borderId="20" xfId="0" applyNumberFormat="1" applyFont="1" applyFill="1" applyBorder="1" applyAlignment="1">
      <alignment horizontal="right" wrapText="1"/>
    </xf>
    <xf numFmtId="49" fontId="7" fillId="0" borderId="53" xfId="0" applyNumberFormat="1" applyFont="1" applyFill="1" applyBorder="1" applyAlignment="1">
      <alignment horizontal="center" wrapText="1"/>
    </xf>
    <xf numFmtId="49" fontId="8" fillId="0" borderId="53" xfId="0" applyNumberFormat="1" applyFont="1" applyFill="1" applyBorder="1" applyAlignment="1">
      <alignment horizontal="center" wrapText="1"/>
    </xf>
    <xf numFmtId="49" fontId="19" fillId="0" borderId="28" xfId="0" applyNumberFormat="1" applyFont="1" applyFill="1" applyBorder="1" applyAlignment="1">
      <alignment horizontal="left" vertical="top" wrapText="1"/>
    </xf>
    <xf numFmtId="49" fontId="8" fillId="0" borderId="3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47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9" fontId="5" fillId="0" borderId="36" xfId="0" applyNumberFormat="1" applyFont="1" applyFill="1" applyBorder="1" applyAlignment="1">
      <alignment horizontal="center" wrapText="1"/>
    </xf>
    <xf numFmtId="164" fontId="8" fillId="0" borderId="30" xfId="0" applyNumberFormat="1" applyFont="1" applyFill="1" applyBorder="1" applyAlignment="1">
      <alignment horizontal="right" wrapText="1"/>
    </xf>
    <xf numFmtId="164" fontId="7" fillId="0" borderId="9" xfId="0" applyNumberFormat="1" applyFont="1" applyFill="1" applyBorder="1" applyAlignment="1">
      <alignment horizontal="right" wrapText="1"/>
    </xf>
    <xf numFmtId="49" fontId="19" fillId="0" borderId="6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49" fontId="19" fillId="0" borderId="46" xfId="0" applyNumberFormat="1" applyFont="1" applyFill="1" applyBorder="1" applyAlignment="1">
      <alignment horizontal="left" vertical="top" wrapText="1"/>
    </xf>
    <xf numFmtId="49" fontId="8" fillId="0" borderId="54" xfId="0" applyNumberFormat="1" applyFont="1" applyFill="1" applyBorder="1" applyAlignment="1">
      <alignment horizontal="left" wrapText="1"/>
    </xf>
    <xf numFmtId="49" fontId="7" fillId="0" borderId="55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0" fontId="7" fillId="0" borderId="24" xfId="0" applyNumberFormat="1" applyFont="1" applyFill="1" applyBorder="1" applyAlignment="1">
      <alignment horizontal="left" wrapText="1"/>
    </xf>
    <xf numFmtId="175" fontId="20" fillId="0" borderId="54" xfId="0" applyNumberFormat="1" applyFont="1" applyFill="1" applyBorder="1" applyAlignment="1">
      <alignment horizontal="left" vertical="top" wrapText="1"/>
    </xf>
    <xf numFmtId="49" fontId="7" fillId="0" borderId="55" xfId="0" applyNumberFormat="1" applyFont="1" applyFill="1" applyBorder="1" applyAlignment="1">
      <alignment horizontal="left" wrapText="1"/>
    </xf>
    <xf numFmtId="175" fontId="19" fillId="0" borderId="54" xfId="0" applyNumberFormat="1" applyFont="1" applyFill="1" applyBorder="1" applyAlignment="1">
      <alignment horizontal="left" vertical="top" wrapText="1"/>
    </xf>
    <xf numFmtId="49" fontId="19" fillId="0" borderId="54" xfId="0" applyNumberFormat="1" applyFont="1" applyFill="1" applyBorder="1" applyAlignment="1">
      <alignment horizontal="left" vertical="top" wrapText="1"/>
    </xf>
    <xf numFmtId="49" fontId="19" fillId="0" borderId="57" xfId="0" applyNumberFormat="1" applyFont="1" applyFill="1" applyBorder="1" applyAlignment="1">
      <alignment horizontal="left" vertical="top" wrapText="1"/>
    </xf>
    <xf numFmtId="49" fontId="8" fillId="0" borderId="57" xfId="0" applyNumberFormat="1" applyFont="1" applyFill="1" applyBorder="1" applyAlignment="1">
      <alignment horizontal="left" wrapText="1"/>
    </xf>
    <xf numFmtId="49" fontId="7" fillId="0" borderId="54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left" wrapText="1"/>
    </xf>
    <xf numFmtId="49" fontId="19" fillId="0" borderId="8" xfId="0" applyNumberFormat="1" applyFont="1" applyFill="1" applyBorder="1" applyAlignment="1">
      <alignment horizontal="left" vertical="top" wrapText="1"/>
    </xf>
    <xf numFmtId="49" fontId="8" fillId="0" borderId="58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19" fillId="0" borderId="58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55" xfId="0" applyNumberFormat="1" applyFont="1" applyFill="1" applyBorder="1" applyAlignment="1">
      <alignment horizontal="left" vertical="center" wrapText="1"/>
    </xf>
    <xf numFmtId="49" fontId="7" fillId="0" borderId="59" xfId="0" applyNumberFormat="1" applyFont="1" applyFill="1" applyBorder="1" applyAlignment="1">
      <alignment horizontal="left" wrapText="1"/>
    </xf>
    <xf numFmtId="0" fontId="19" fillId="0" borderId="54" xfId="0" applyNumberFormat="1" applyFont="1" applyFill="1" applyBorder="1" applyAlignment="1">
      <alignment horizontal="left" vertical="top" wrapText="1"/>
    </xf>
    <xf numFmtId="0" fontId="19" fillId="0" borderId="46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wrapText="1"/>
    </xf>
    <xf numFmtId="0" fontId="19" fillId="0" borderId="57" xfId="0" applyNumberFormat="1" applyFont="1" applyFill="1" applyBorder="1" applyAlignment="1">
      <alignment horizontal="left" vertical="top" wrapText="1"/>
    </xf>
    <xf numFmtId="49" fontId="7" fillId="0" borderId="60" xfId="0" applyNumberFormat="1" applyFont="1" applyFill="1" applyBorder="1" applyAlignment="1">
      <alignment horizontal="left" vertical="center" wrapText="1"/>
    </xf>
    <xf numFmtId="49" fontId="7" fillId="0" borderId="61" xfId="0" applyNumberFormat="1" applyFont="1" applyFill="1" applyBorder="1" applyAlignment="1">
      <alignment horizontal="center" wrapText="1"/>
    </xf>
    <xf numFmtId="49" fontId="7" fillId="0" borderId="61" xfId="0" applyNumberFormat="1" applyFont="1" applyFill="1" applyBorder="1" applyAlignment="1">
      <alignment horizontal="center" wrapText="1"/>
    </xf>
    <xf numFmtId="164" fontId="7" fillId="0" borderId="6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wrapText="1"/>
    </xf>
    <xf numFmtId="0" fontId="19" fillId="0" borderId="6" xfId="0" applyNumberFormat="1" applyFont="1" applyFill="1" applyBorder="1" applyAlignment="1">
      <alignment horizontal="left" vertical="top" wrapText="1"/>
    </xf>
    <xf numFmtId="175" fontId="19" fillId="0" borderId="6" xfId="0" applyNumberFormat="1" applyFont="1" applyFill="1" applyBorder="1" applyAlignment="1">
      <alignment horizontal="left" vertical="top" wrapText="1"/>
    </xf>
    <xf numFmtId="0" fontId="8" fillId="0" borderId="57" xfId="0" applyNumberFormat="1" applyFont="1" applyFill="1" applyBorder="1" applyAlignment="1">
      <alignment horizontal="left" vertical="center" wrapText="1"/>
    </xf>
    <xf numFmtId="49" fontId="4" fillId="0" borderId="63" xfId="18" applyNumberFormat="1" applyFont="1" applyFill="1" applyBorder="1" applyAlignment="1" applyProtection="1">
      <alignment horizontal="center" vertical="center" wrapText="1"/>
      <protection/>
    </xf>
    <xf numFmtId="49" fontId="8" fillId="0" borderId="64" xfId="0" applyNumberFormat="1" applyFont="1" applyFill="1" applyBorder="1" applyAlignment="1">
      <alignment horizontal="left" wrapText="1"/>
    </xf>
    <xf numFmtId="49" fontId="8" fillId="0" borderId="65" xfId="0" applyNumberFormat="1" applyFont="1" applyFill="1" applyBorder="1" applyAlignment="1">
      <alignment horizontal="center"/>
    </xf>
    <xf numFmtId="49" fontId="5" fillId="0" borderId="66" xfId="0" applyNumberFormat="1" applyFont="1" applyFill="1" applyBorder="1" applyAlignment="1">
      <alignment horizontal="center"/>
    </xf>
    <xf numFmtId="164" fontId="8" fillId="0" borderId="67" xfId="0" applyNumberFormat="1" applyFont="1" applyFill="1" applyBorder="1" applyAlignment="1">
      <alignment horizontal="right" wrapText="1"/>
    </xf>
    <xf numFmtId="164" fontId="7" fillId="0" borderId="29" xfId="0" applyNumberFormat="1" applyFont="1" applyFill="1" applyBorder="1" applyAlignment="1">
      <alignment horizontal="right" wrapText="1"/>
    </xf>
    <xf numFmtId="49" fontId="7" fillId="0" borderId="68" xfId="0" applyNumberFormat="1" applyFont="1" applyFill="1" applyBorder="1" applyAlignment="1">
      <alignment horizontal="left" wrapText="1"/>
    </xf>
    <xf numFmtId="164" fontId="7" fillId="0" borderId="61" xfId="0" applyNumberFormat="1" applyFont="1" applyFill="1" applyBorder="1" applyAlignment="1">
      <alignment horizontal="right" wrapText="1"/>
    </xf>
    <xf numFmtId="49" fontId="7" fillId="0" borderId="69" xfId="0" applyNumberFormat="1" applyFont="1" applyFill="1" applyBorder="1" applyAlignment="1">
      <alignment horizontal="center" wrapText="1"/>
    </xf>
    <xf numFmtId="49" fontId="7" fillId="0" borderId="70" xfId="0" applyNumberFormat="1" applyFont="1" applyFill="1" applyBorder="1" applyAlignment="1">
      <alignment horizontal="center" wrapText="1"/>
    </xf>
    <xf numFmtId="49" fontId="7" fillId="0" borderId="71" xfId="0" applyNumberFormat="1" applyFont="1" applyFill="1" applyBorder="1" applyAlignment="1">
      <alignment horizontal="center" wrapText="1"/>
    </xf>
    <xf numFmtId="164" fontId="7" fillId="0" borderId="72" xfId="0" applyNumberFormat="1" applyFont="1" applyFill="1" applyBorder="1" applyAlignment="1">
      <alignment horizontal="right" wrapText="1"/>
    </xf>
    <xf numFmtId="49" fontId="7" fillId="0" borderId="53" xfId="0" applyNumberFormat="1" applyFont="1" applyFill="1" applyBorder="1" applyAlignment="1">
      <alignment horizontal="center" wrapText="1"/>
    </xf>
    <xf numFmtId="49" fontId="7" fillId="0" borderId="73" xfId="0" applyNumberFormat="1" applyFont="1" applyFill="1" applyBorder="1" applyAlignment="1">
      <alignment horizontal="center" wrapText="1"/>
    </xf>
    <xf numFmtId="164" fontId="5" fillId="0" borderId="74" xfId="0" applyNumberFormat="1" applyFont="1" applyFill="1" applyBorder="1" applyAlignment="1">
      <alignment horizontal="right" wrapText="1"/>
    </xf>
    <xf numFmtId="164" fontId="5" fillId="0" borderId="75" xfId="0" applyNumberFormat="1" applyFont="1" applyFill="1" applyBorder="1" applyAlignment="1">
      <alignment horizontal="right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1" fillId="0" borderId="8" xfId="0" applyNumberFormat="1" applyFont="1" applyFill="1" applyBorder="1" applyAlignment="1">
      <alignment horizontal="center" wrapText="1"/>
    </xf>
    <xf numFmtId="49" fontId="21" fillId="0" borderId="4" xfId="0" applyNumberFormat="1" applyFont="1" applyFill="1" applyBorder="1" applyAlignment="1">
      <alignment horizontal="center" wrapText="1"/>
    </xf>
    <xf numFmtId="49" fontId="21" fillId="0" borderId="29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49" fontId="7" fillId="0" borderId="57" xfId="0" applyNumberFormat="1" applyFont="1" applyFill="1" applyBorder="1" applyAlignment="1">
      <alignment horizontal="left" wrapText="1"/>
    </xf>
    <xf numFmtId="164" fontId="5" fillId="0" borderId="50" xfId="0" applyNumberFormat="1" applyFont="1" applyFill="1" applyBorder="1" applyAlignment="1">
      <alignment horizontal="right" wrapText="1"/>
    </xf>
    <xf numFmtId="49" fontId="7" fillId="0" borderId="76" xfId="0" applyNumberFormat="1" applyFont="1" applyFill="1" applyBorder="1" applyAlignment="1">
      <alignment horizontal="center" wrapText="1"/>
    </xf>
    <xf numFmtId="49" fontId="7" fillId="0" borderId="57" xfId="0" applyNumberFormat="1" applyFont="1" applyFill="1" applyBorder="1" applyAlignment="1">
      <alignment horizontal="left" wrapText="1"/>
    </xf>
    <xf numFmtId="49" fontId="17" fillId="0" borderId="0" xfId="18" applyNumberFormat="1" applyFont="1" applyFill="1" applyBorder="1" applyAlignment="1" applyProtection="1">
      <alignment horizontal="center" vertical="center" wrapText="1"/>
      <protection/>
    </xf>
    <xf numFmtId="49" fontId="9" fillId="0" borderId="0" xfId="18" applyNumberFormat="1" applyFont="1" applyFill="1" applyBorder="1" applyAlignment="1" applyProtection="1">
      <alignment horizontal="right" vertical="center" wrapText="1"/>
      <protection/>
    </xf>
    <xf numFmtId="49" fontId="18" fillId="0" borderId="0" xfId="18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3">
    <pageSetUpPr fitToPage="1"/>
  </sheetPr>
  <dimension ref="A1:J498"/>
  <sheetViews>
    <sheetView showGridLines="0" tabSelected="1" view="pageBreakPreview" zoomScale="65" zoomScaleNormal="75" zoomScaleSheetLayoutView="65" workbookViewId="0" topLeftCell="A253">
      <selection activeCell="F259" sqref="F259"/>
    </sheetView>
  </sheetViews>
  <sheetFormatPr defaultColWidth="9.00390625" defaultRowHeight="12.75"/>
  <cols>
    <col min="2" max="2" width="86.25390625" style="0" customWidth="1"/>
    <col min="3" max="5" width="8.375" style="0" customWidth="1"/>
    <col min="6" max="6" width="14.125" style="0" customWidth="1"/>
    <col min="7" max="7" width="9.375" style="0" customWidth="1"/>
    <col min="8" max="8" width="8.00390625" style="0" bestFit="1" customWidth="1"/>
    <col min="9" max="9" width="18.50390625" style="0" customWidth="1"/>
    <col min="10" max="10" width="19.00390625" style="0" customWidth="1"/>
  </cols>
  <sheetData>
    <row r="1" spans="1:10" ht="21.75" customHeight="1">
      <c r="A1" s="1"/>
      <c r="B1" s="244" t="s">
        <v>561</v>
      </c>
      <c r="C1" s="244"/>
      <c r="D1" s="244"/>
      <c r="E1" s="244"/>
      <c r="F1" s="244"/>
      <c r="G1" s="244"/>
      <c r="H1" s="244"/>
      <c r="I1" s="244"/>
      <c r="J1" s="244"/>
    </row>
    <row r="2" spans="1:10" ht="20.25">
      <c r="A2" s="1"/>
      <c r="B2" s="244" t="s">
        <v>355</v>
      </c>
      <c r="C2" s="244"/>
      <c r="D2" s="244"/>
      <c r="E2" s="244"/>
      <c r="F2" s="244"/>
      <c r="G2" s="244"/>
      <c r="H2" s="244"/>
      <c r="I2" s="244"/>
      <c r="J2" s="244"/>
    </row>
    <row r="3" spans="1:10" ht="16.5" customHeight="1">
      <c r="A3" s="1"/>
      <c r="B3" s="244" t="s">
        <v>179</v>
      </c>
      <c r="C3" s="244"/>
      <c r="D3" s="244"/>
      <c r="E3" s="244"/>
      <c r="F3" s="244"/>
      <c r="G3" s="244"/>
      <c r="H3" s="244"/>
      <c r="I3" s="244"/>
      <c r="J3" s="244"/>
    </row>
    <row r="4" spans="1:10" ht="16.5" customHeight="1">
      <c r="A4" s="1"/>
      <c r="B4" s="244" t="s">
        <v>180</v>
      </c>
      <c r="C4" s="244"/>
      <c r="D4" s="244"/>
      <c r="E4" s="244"/>
      <c r="F4" s="244"/>
      <c r="G4" s="244"/>
      <c r="H4" s="244"/>
      <c r="I4" s="244"/>
      <c r="J4" s="244"/>
    </row>
    <row r="5" spans="1:10" ht="20.25">
      <c r="A5" s="1"/>
      <c r="B5" s="244" t="s">
        <v>44</v>
      </c>
      <c r="C5" s="244"/>
      <c r="D5" s="244"/>
      <c r="E5" s="244"/>
      <c r="F5" s="244"/>
      <c r="G5" s="244"/>
      <c r="H5" s="244"/>
      <c r="I5" s="244"/>
      <c r="J5" s="244"/>
    </row>
    <row r="6" spans="1:10" ht="20.25" customHeight="1">
      <c r="A6" s="1"/>
      <c r="B6" s="244" t="s">
        <v>559</v>
      </c>
      <c r="C6" s="244"/>
      <c r="D6" s="244"/>
      <c r="E6" s="244"/>
      <c r="F6" s="244"/>
      <c r="G6" s="244"/>
      <c r="H6" s="244"/>
      <c r="I6" s="244"/>
      <c r="J6" s="244"/>
    </row>
    <row r="7" spans="1:10" ht="20.25" customHeight="1">
      <c r="A7" s="1"/>
      <c r="B7" s="151"/>
      <c r="C7" s="151"/>
      <c r="D7" s="151"/>
      <c r="E7" s="151"/>
      <c r="F7" s="151"/>
      <c r="G7" s="151"/>
      <c r="H7" s="151"/>
      <c r="I7" s="151"/>
      <c r="J7" s="151"/>
    </row>
    <row r="8" spans="1:10" ht="20.25" customHeight="1">
      <c r="A8" s="245" t="s">
        <v>354</v>
      </c>
      <c r="B8" s="245"/>
      <c r="C8" s="245"/>
      <c r="D8" s="245"/>
      <c r="E8" s="245"/>
      <c r="F8" s="245"/>
      <c r="G8" s="245"/>
      <c r="H8" s="245"/>
      <c r="I8" s="245"/>
      <c r="J8" s="245"/>
    </row>
    <row r="9" spans="1:10" ht="27.75" customHeight="1">
      <c r="A9" s="245" t="s">
        <v>560</v>
      </c>
      <c r="B9" s="245"/>
      <c r="C9" s="245"/>
      <c r="D9" s="245"/>
      <c r="E9" s="245"/>
      <c r="F9" s="245"/>
      <c r="G9" s="245"/>
      <c r="H9" s="245"/>
      <c r="I9" s="245"/>
      <c r="J9" s="245"/>
    </row>
    <row r="10" spans="1:10" ht="22.5" customHeight="1">
      <c r="A10" s="243"/>
      <c r="B10" s="243"/>
      <c r="C10" s="243"/>
      <c r="D10" s="243"/>
      <c r="E10" s="243"/>
      <c r="F10" s="243"/>
      <c r="G10" s="243"/>
      <c r="H10" s="243"/>
      <c r="I10" s="243"/>
      <c r="J10" s="243"/>
    </row>
    <row r="11" spans="1:10" ht="13.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79.5" customHeight="1" thickTop="1">
      <c r="A12" s="152" t="s">
        <v>314</v>
      </c>
      <c r="B12" s="152" t="s">
        <v>315</v>
      </c>
      <c r="C12" s="152" t="s">
        <v>262</v>
      </c>
      <c r="D12" s="152" t="s">
        <v>263</v>
      </c>
      <c r="E12" s="152" t="s">
        <v>264</v>
      </c>
      <c r="F12" s="152" t="s">
        <v>265</v>
      </c>
      <c r="G12" s="152" t="s">
        <v>499</v>
      </c>
      <c r="H12" s="152" t="s">
        <v>266</v>
      </c>
      <c r="I12" s="153" t="s">
        <v>117</v>
      </c>
      <c r="J12" s="153" t="s">
        <v>118</v>
      </c>
    </row>
    <row r="13" spans="1:10" ht="13.5" thickBot="1">
      <c r="A13" s="154">
        <v>1</v>
      </c>
      <c r="B13" s="154">
        <v>2</v>
      </c>
      <c r="C13" s="154" t="s">
        <v>333</v>
      </c>
      <c r="D13" s="154" t="s">
        <v>334</v>
      </c>
      <c r="E13" s="154" t="s">
        <v>335</v>
      </c>
      <c r="F13" s="154" t="s">
        <v>316</v>
      </c>
      <c r="G13" s="154" t="s">
        <v>284</v>
      </c>
      <c r="H13" s="154" t="s">
        <v>267</v>
      </c>
      <c r="I13" s="154" t="s">
        <v>531</v>
      </c>
      <c r="J13" s="154" t="s">
        <v>531</v>
      </c>
    </row>
    <row r="14" spans="1:10" ht="41.25" customHeight="1" thickBot="1" thickTop="1">
      <c r="A14" s="218" t="s">
        <v>248</v>
      </c>
      <c r="B14" s="219" t="s">
        <v>404</v>
      </c>
      <c r="C14" s="220" t="s">
        <v>253</v>
      </c>
      <c r="D14" s="220"/>
      <c r="E14" s="221" t="s">
        <v>313</v>
      </c>
      <c r="F14" s="221" t="s">
        <v>313</v>
      </c>
      <c r="G14" s="221" t="s">
        <v>313</v>
      </c>
      <c r="H14" s="221" t="s">
        <v>313</v>
      </c>
      <c r="I14" s="222">
        <f>I15+I55+I67+I90+I118+I152+I157+I96+I84</f>
        <v>133762.4</v>
      </c>
      <c r="J14" s="222">
        <f>J15+J55+J67+J90+J118+J152+J157+J96+J84</f>
        <v>137475.4</v>
      </c>
    </row>
    <row r="15" spans="1:10" ht="18">
      <c r="A15" s="2"/>
      <c r="B15" s="3" t="s">
        <v>377</v>
      </c>
      <c r="C15" s="4" t="s">
        <v>253</v>
      </c>
      <c r="D15" s="4" t="s">
        <v>317</v>
      </c>
      <c r="E15" s="5"/>
      <c r="F15" s="5" t="s">
        <v>313</v>
      </c>
      <c r="G15" s="5" t="s">
        <v>313</v>
      </c>
      <c r="H15" s="5" t="s">
        <v>313</v>
      </c>
      <c r="I15" s="6">
        <f>I16+I42</f>
        <v>59785.100000000006</v>
      </c>
      <c r="J15" s="6">
        <f>J16+J42</f>
        <v>62857.99999999999</v>
      </c>
    </row>
    <row r="16" spans="1:10" ht="56.25" customHeight="1">
      <c r="A16" s="2"/>
      <c r="B16" s="7" t="s">
        <v>383</v>
      </c>
      <c r="C16" s="8" t="s">
        <v>253</v>
      </c>
      <c r="D16" s="8" t="s">
        <v>317</v>
      </c>
      <c r="E16" s="9" t="s">
        <v>386</v>
      </c>
      <c r="F16" s="9"/>
      <c r="G16" s="9"/>
      <c r="H16" s="9"/>
      <c r="I16" s="10">
        <f>I17+I26</f>
        <v>57431.200000000004</v>
      </c>
      <c r="J16" s="10">
        <f>J17+J26</f>
        <v>60364.899999999994</v>
      </c>
    </row>
    <row r="17" spans="1:10" ht="59.25" customHeight="1">
      <c r="A17" s="2"/>
      <c r="B17" s="7" t="s">
        <v>380</v>
      </c>
      <c r="C17" s="11" t="s">
        <v>253</v>
      </c>
      <c r="D17" s="11" t="s">
        <v>317</v>
      </c>
      <c r="E17" s="12" t="s">
        <v>386</v>
      </c>
      <c r="F17" s="12" t="s">
        <v>407</v>
      </c>
      <c r="G17" s="13"/>
      <c r="H17" s="13"/>
      <c r="I17" s="14">
        <f>I18+I24</f>
        <v>52322.600000000006</v>
      </c>
      <c r="J17" s="14">
        <f>J18+J24</f>
        <v>55256.299999999996</v>
      </c>
    </row>
    <row r="18" spans="1:10" ht="23.25" customHeight="1">
      <c r="A18" s="2"/>
      <c r="B18" s="15" t="s">
        <v>378</v>
      </c>
      <c r="C18" s="16" t="s">
        <v>253</v>
      </c>
      <c r="D18" s="16" t="s">
        <v>317</v>
      </c>
      <c r="E18" s="16" t="s">
        <v>386</v>
      </c>
      <c r="F18" s="17" t="s">
        <v>409</v>
      </c>
      <c r="G18" s="18"/>
      <c r="H18" s="18"/>
      <c r="I18" s="19">
        <f>SUM(I19:I23)</f>
        <v>50485.700000000004</v>
      </c>
      <c r="J18" s="19">
        <f>SUM(J19:J23)</f>
        <v>53309.2</v>
      </c>
    </row>
    <row r="19" spans="1:10" ht="23.25" customHeight="1">
      <c r="A19" s="2"/>
      <c r="B19" s="20" t="s">
        <v>381</v>
      </c>
      <c r="C19" s="21" t="s">
        <v>253</v>
      </c>
      <c r="D19" s="21" t="s">
        <v>317</v>
      </c>
      <c r="E19" s="21" t="s">
        <v>386</v>
      </c>
      <c r="F19" s="21" t="s">
        <v>409</v>
      </c>
      <c r="G19" s="21" t="s">
        <v>382</v>
      </c>
      <c r="H19" s="21" t="s">
        <v>259</v>
      </c>
      <c r="I19" s="22">
        <v>12163</v>
      </c>
      <c r="J19" s="22">
        <v>12892.8</v>
      </c>
    </row>
    <row r="20" spans="1:10" ht="56.25" customHeight="1">
      <c r="A20" s="2"/>
      <c r="B20" s="23" t="s">
        <v>216</v>
      </c>
      <c r="C20" s="24" t="s">
        <v>253</v>
      </c>
      <c r="D20" s="24" t="s">
        <v>317</v>
      </c>
      <c r="E20" s="24" t="s">
        <v>386</v>
      </c>
      <c r="F20" s="24" t="s">
        <v>409</v>
      </c>
      <c r="G20" s="24" t="s">
        <v>382</v>
      </c>
      <c r="H20" s="25" t="s">
        <v>269</v>
      </c>
      <c r="I20" s="26">
        <v>1330</v>
      </c>
      <c r="J20" s="26">
        <v>1330</v>
      </c>
    </row>
    <row r="21" spans="1:10" ht="24" customHeight="1">
      <c r="A21" s="2"/>
      <c r="B21" s="27" t="s">
        <v>68</v>
      </c>
      <c r="C21" s="28" t="s">
        <v>253</v>
      </c>
      <c r="D21" s="28" t="s">
        <v>317</v>
      </c>
      <c r="E21" s="28" t="s">
        <v>386</v>
      </c>
      <c r="F21" s="28" t="s">
        <v>358</v>
      </c>
      <c r="G21" s="28" t="s">
        <v>382</v>
      </c>
      <c r="H21" s="29" t="s">
        <v>259</v>
      </c>
      <c r="I21" s="26">
        <v>34796.3</v>
      </c>
      <c r="J21" s="26">
        <v>36884.1</v>
      </c>
    </row>
    <row r="22" spans="1:10" ht="54">
      <c r="A22" s="2"/>
      <c r="B22" s="23" t="s">
        <v>216</v>
      </c>
      <c r="C22" s="24" t="s">
        <v>253</v>
      </c>
      <c r="D22" s="24" t="s">
        <v>317</v>
      </c>
      <c r="E22" s="24" t="s">
        <v>386</v>
      </c>
      <c r="F22" s="24" t="s">
        <v>358</v>
      </c>
      <c r="G22" s="24" t="s">
        <v>382</v>
      </c>
      <c r="H22" s="25" t="s">
        <v>269</v>
      </c>
      <c r="I22" s="26">
        <v>2098</v>
      </c>
      <c r="J22" s="26">
        <v>2098</v>
      </c>
    </row>
    <row r="23" spans="1:10" ht="18">
      <c r="A23" s="2"/>
      <c r="B23" s="66" t="s">
        <v>381</v>
      </c>
      <c r="C23" s="39" t="s">
        <v>253</v>
      </c>
      <c r="D23" s="39" t="s">
        <v>317</v>
      </c>
      <c r="E23" s="40" t="s">
        <v>386</v>
      </c>
      <c r="F23" s="40" t="s">
        <v>356</v>
      </c>
      <c r="G23" s="40" t="s">
        <v>382</v>
      </c>
      <c r="H23" s="40" t="s">
        <v>259</v>
      </c>
      <c r="I23" s="41">
        <v>98.4</v>
      </c>
      <c r="J23" s="41">
        <v>104.3</v>
      </c>
    </row>
    <row r="24" spans="1:10" ht="36">
      <c r="A24" s="2"/>
      <c r="B24" s="42" t="s">
        <v>384</v>
      </c>
      <c r="C24" s="43" t="s">
        <v>253</v>
      </c>
      <c r="D24" s="43" t="s">
        <v>317</v>
      </c>
      <c r="E24" s="43" t="s">
        <v>386</v>
      </c>
      <c r="F24" s="44" t="s">
        <v>410</v>
      </c>
      <c r="G24" s="21"/>
      <c r="H24" s="21"/>
      <c r="I24" s="45">
        <f>I25</f>
        <v>1836.9</v>
      </c>
      <c r="J24" s="45">
        <f>J25</f>
        <v>1947.1</v>
      </c>
    </row>
    <row r="25" spans="1:10" ht="18">
      <c r="A25" s="2"/>
      <c r="B25" s="46" t="s">
        <v>381</v>
      </c>
      <c r="C25" s="47" t="s">
        <v>253</v>
      </c>
      <c r="D25" s="47" t="s">
        <v>317</v>
      </c>
      <c r="E25" s="47" t="s">
        <v>386</v>
      </c>
      <c r="F25" s="47" t="s">
        <v>410</v>
      </c>
      <c r="G25" s="47" t="s">
        <v>382</v>
      </c>
      <c r="H25" s="47" t="s">
        <v>259</v>
      </c>
      <c r="I25" s="48">
        <v>1836.9</v>
      </c>
      <c r="J25" s="48">
        <v>1947.1</v>
      </c>
    </row>
    <row r="26" spans="1:10" ht="18.75">
      <c r="A26" s="2"/>
      <c r="B26" s="182" t="s">
        <v>371</v>
      </c>
      <c r="C26" s="49" t="s">
        <v>253</v>
      </c>
      <c r="D26" s="49" t="s">
        <v>317</v>
      </c>
      <c r="E26" s="49" t="s">
        <v>386</v>
      </c>
      <c r="F26" s="9" t="s">
        <v>370</v>
      </c>
      <c r="G26" s="13"/>
      <c r="H26" s="169"/>
      <c r="I26" s="10">
        <f>I27</f>
        <v>5108.599999999999</v>
      </c>
      <c r="J26" s="10">
        <f>J27</f>
        <v>5108.599999999999</v>
      </c>
    </row>
    <row r="27" spans="1:10" ht="93.75">
      <c r="A27" s="2"/>
      <c r="B27" s="207" t="s">
        <v>39</v>
      </c>
      <c r="C27" s="49" t="s">
        <v>253</v>
      </c>
      <c r="D27" s="49" t="s">
        <v>317</v>
      </c>
      <c r="E27" s="49" t="s">
        <v>386</v>
      </c>
      <c r="F27" s="9" t="s">
        <v>195</v>
      </c>
      <c r="G27" s="49"/>
      <c r="H27" s="170"/>
      <c r="I27" s="10">
        <f>I28+I30+I32+I34+I36+I38+I40</f>
        <v>5108.599999999999</v>
      </c>
      <c r="J27" s="10">
        <f>J28+J30+J32+J34+J36+J38+J40</f>
        <v>5108.599999999999</v>
      </c>
    </row>
    <row r="28" spans="1:10" ht="41.25" customHeight="1">
      <c r="A28" s="2"/>
      <c r="B28" s="171" t="s">
        <v>196</v>
      </c>
      <c r="C28" s="60" t="s">
        <v>253</v>
      </c>
      <c r="D28" s="60" t="s">
        <v>317</v>
      </c>
      <c r="E28" s="60" t="s">
        <v>386</v>
      </c>
      <c r="F28" s="61" t="s">
        <v>188</v>
      </c>
      <c r="G28" s="60"/>
      <c r="H28" s="60"/>
      <c r="I28" s="110">
        <f>I29</f>
        <v>325.6</v>
      </c>
      <c r="J28" s="110">
        <f>J29</f>
        <v>325.6</v>
      </c>
    </row>
    <row r="29" spans="1:10" ht="36">
      <c r="A29" s="2"/>
      <c r="B29" s="144" t="s">
        <v>260</v>
      </c>
      <c r="C29" s="40" t="s">
        <v>253</v>
      </c>
      <c r="D29" s="40" t="s">
        <v>317</v>
      </c>
      <c r="E29" s="40" t="s">
        <v>386</v>
      </c>
      <c r="F29" s="40" t="s">
        <v>188</v>
      </c>
      <c r="G29" s="40" t="s">
        <v>382</v>
      </c>
      <c r="H29" s="40" t="s">
        <v>261</v>
      </c>
      <c r="I29" s="41">
        <v>325.6</v>
      </c>
      <c r="J29" s="41">
        <v>325.6</v>
      </c>
    </row>
    <row r="30" spans="1:10" ht="54">
      <c r="A30" s="2"/>
      <c r="B30" s="172" t="s">
        <v>197</v>
      </c>
      <c r="C30" s="57" t="s">
        <v>253</v>
      </c>
      <c r="D30" s="57" t="s">
        <v>317</v>
      </c>
      <c r="E30" s="57" t="s">
        <v>386</v>
      </c>
      <c r="F30" s="58" t="s">
        <v>189</v>
      </c>
      <c r="G30" s="33"/>
      <c r="H30" s="33"/>
      <c r="I30" s="72">
        <f>I31</f>
        <v>1125.9</v>
      </c>
      <c r="J30" s="72">
        <f>J31</f>
        <v>1125.9</v>
      </c>
    </row>
    <row r="31" spans="1:10" ht="54">
      <c r="A31" s="2"/>
      <c r="B31" s="144" t="s">
        <v>520</v>
      </c>
      <c r="C31" s="39" t="s">
        <v>253</v>
      </c>
      <c r="D31" s="39" t="s">
        <v>317</v>
      </c>
      <c r="E31" s="40" t="s">
        <v>386</v>
      </c>
      <c r="F31" s="40" t="s">
        <v>189</v>
      </c>
      <c r="G31" s="40" t="s">
        <v>382</v>
      </c>
      <c r="H31" s="40" t="s">
        <v>268</v>
      </c>
      <c r="I31" s="41">
        <v>1125.9</v>
      </c>
      <c r="J31" s="41">
        <v>1125.9</v>
      </c>
    </row>
    <row r="32" spans="1:10" ht="54">
      <c r="A32" s="2"/>
      <c r="B32" s="173" t="s">
        <v>198</v>
      </c>
      <c r="C32" s="57" t="s">
        <v>253</v>
      </c>
      <c r="D32" s="57" t="s">
        <v>317</v>
      </c>
      <c r="E32" s="57" t="s">
        <v>386</v>
      </c>
      <c r="F32" s="58" t="s">
        <v>190</v>
      </c>
      <c r="G32" s="36"/>
      <c r="H32" s="33"/>
      <c r="I32" s="72">
        <f>I33</f>
        <v>10</v>
      </c>
      <c r="J32" s="72">
        <f>J33</f>
        <v>10</v>
      </c>
    </row>
    <row r="33" spans="1:10" ht="55.5" customHeight="1">
      <c r="A33" s="2"/>
      <c r="B33" s="38" t="s">
        <v>537</v>
      </c>
      <c r="C33" s="39" t="s">
        <v>253</v>
      </c>
      <c r="D33" s="39" t="s">
        <v>317</v>
      </c>
      <c r="E33" s="40" t="s">
        <v>386</v>
      </c>
      <c r="F33" s="40" t="s">
        <v>190</v>
      </c>
      <c r="G33" s="40" t="s">
        <v>382</v>
      </c>
      <c r="H33" s="40" t="s">
        <v>182</v>
      </c>
      <c r="I33" s="41">
        <v>10</v>
      </c>
      <c r="J33" s="41">
        <v>10</v>
      </c>
    </row>
    <row r="34" spans="1:10" ht="55.5" customHeight="1">
      <c r="A34" s="2"/>
      <c r="B34" s="157" t="s">
        <v>76</v>
      </c>
      <c r="C34" s="60" t="s">
        <v>253</v>
      </c>
      <c r="D34" s="60" t="s">
        <v>317</v>
      </c>
      <c r="E34" s="60" t="s">
        <v>386</v>
      </c>
      <c r="F34" s="61" t="s">
        <v>191</v>
      </c>
      <c r="G34" s="62"/>
      <c r="H34" s="62"/>
      <c r="I34" s="110">
        <f>I35</f>
        <v>435.5</v>
      </c>
      <c r="J34" s="110">
        <f>J35</f>
        <v>435.5</v>
      </c>
    </row>
    <row r="35" spans="1:10" ht="55.5" customHeight="1">
      <c r="A35" s="2"/>
      <c r="B35" s="38" t="s">
        <v>172</v>
      </c>
      <c r="C35" s="39" t="s">
        <v>253</v>
      </c>
      <c r="D35" s="39" t="s">
        <v>317</v>
      </c>
      <c r="E35" s="40" t="s">
        <v>386</v>
      </c>
      <c r="F35" s="40" t="s">
        <v>191</v>
      </c>
      <c r="G35" s="40" t="s">
        <v>382</v>
      </c>
      <c r="H35" s="40" t="s">
        <v>173</v>
      </c>
      <c r="I35" s="41">
        <v>435.5</v>
      </c>
      <c r="J35" s="41">
        <v>435.5</v>
      </c>
    </row>
    <row r="36" spans="1:10" ht="36.75" customHeight="1">
      <c r="A36" s="2"/>
      <c r="B36" s="157" t="s">
        <v>199</v>
      </c>
      <c r="C36" s="60" t="s">
        <v>253</v>
      </c>
      <c r="D36" s="60" t="s">
        <v>317</v>
      </c>
      <c r="E36" s="60" t="s">
        <v>386</v>
      </c>
      <c r="F36" s="61" t="s">
        <v>192</v>
      </c>
      <c r="G36" s="62"/>
      <c r="H36" s="62"/>
      <c r="I36" s="110">
        <f>I37</f>
        <v>3162.4</v>
      </c>
      <c r="J36" s="110">
        <f>J37</f>
        <v>3162.4</v>
      </c>
    </row>
    <row r="37" spans="1:10" ht="27" customHeight="1">
      <c r="A37" s="2"/>
      <c r="B37" s="38" t="s">
        <v>352</v>
      </c>
      <c r="C37" s="39" t="s">
        <v>253</v>
      </c>
      <c r="D37" s="39" t="s">
        <v>317</v>
      </c>
      <c r="E37" s="40" t="s">
        <v>386</v>
      </c>
      <c r="F37" s="40" t="s">
        <v>192</v>
      </c>
      <c r="G37" s="40" t="s">
        <v>382</v>
      </c>
      <c r="H37" s="40" t="s">
        <v>353</v>
      </c>
      <c r="I37" s="41">
        <v>3162.4</v>
      </c>
      <c r="J37" s="41">
        <v>3162.4</v>
      </c>
    </row>
    <row r="38" spans="1:10" ht="75.75" customHeight="1">
      <c r="A38" s="2"/>
      <c r="B38" s="161" t="s">
        <v>200</v>
      </c>
      <c r="C38" s="57" t="s">
        <v>253</v>
      </c>
      <c r="D38" s="57" t="s">
        <v>317</v>
      </c>
      <c r="E38" s="57" t="s">
        <v>386</v>
      </c>
      <c r="F38" s="58" t="s">
        <v>193</v>
      </c>
      <c r="G38" s="36"/>
      <c r="H38" s="36"/>
      <c r="I38" s="108">
        <f>I39</f>
        <v>10</v>
      </c>
      <c r="J38" s="108">
        <f>J39</f>
        <v>10</v>
      </c>
    </row>
    <row r="39" spans="1:10" ht="72">
      <c r="A39" s="2"/>
      <c r="B39" s="38" t="s">
        <v>10</v>
      </c>
      <c r="C39" s="39" t="s">
        <v>253</v>
      </c>
      <c r="D39" s="39" t="s">
        <v>317</v>
      </c>
      <c r="E39" s="40" t="s">
        <v>386</v>
      </c>
      <c r="F39" s="40" t="s">
        <v>193</v>
      </c>
      <c r="G39" s="40" t="s">
        <v>382</v>
      </c>
      <c r="H39" s="40" t="s">
        <v>374</v>
      </c>
      <c r="I39" s="41">
        <v>10</v>
      </c>
      <c r="J39" s="41">
        <v>10</v>
      </c>
    </row>
    <row r="40" spans="1:10" ht="54">
      <c r="A40" s="2"/>
      <c r="B40" s="161" t="s">
        <v>201</v>
      </c>
      <c r="C40" s="57" t="s">
        <v>253</v>
      </c>
      <c r="D40" s="57" t="s">
        <v>317</v>
      </c>
      <c r="E40" s="57" t="s">
        <v>386</v>
      </c>
      <c r="F40" s="58" t="s">
        <v>194</v>
      </c>
      <c r="G40" s="36"/>
      <c r="H40" s="36"/>
      <c r="I40" s="108">
        <f>I41</f>
        <v>39.2</v>
      </c>
      <c r="J40" s="108">
        <f>J41</f>
        <v>39.2</v>
      </c>
    </row>
    <row r="41" spans="1:10" ht="42.75" customHeight="1">
      <c r="A41" s="2"/>
      <c r="B41" s="38" t="s">
        <v>526</v>
      </c>
      <c r="C41" s="39" t="s">
        <v>253</v>
      </c>
      <c r="D41" s="39" t="s">
        <v>317</v>
      </c>
      <c r="E41" s="40" t="s">
        <v>386</v>
      </c>
      <c r="F41" s="40" t="s">
        <v>194</v>
      </c>
      <c r="G41" s="40" t="s">
        <v>382</v>
      </c>
      <c r="H41" s="40" t="s">
        <v>525</v>
      </c>
      <c r="I41" s="41">
        <v>39.2</v>
      </c>
      <c r="J41" s="41">
        <v>39.2</v>
      </c>
    </row>
    <row r="42" spans="1:10" ht="18">
      <c r="A42" s="2"/>
      <c r="B42" s="7" t="s">
        <v>375</v>
      </c>
      <c r="C42" s="49" t="s">
        <v>253</v>
      </c>
      <c r="D42" s="49" t="s">
        <v>317</v>
      </c>
      <c r="E42" s="9" t="s">
        <v>20</v>
      </c>
      <c r="F42" s="9" t="s">
        <v>313</v>
      </c>
      <c r="G42" s="9" t="s">
        <v>313</v>
      </c>
      <c r="H42" s="9" t="s">
        <v>313</v>
      </c>
      <c r="I42" s="10">
        <f>I43</f>
        <v>2353.9</v>
      </c>
      <c r="J42" s="10">
        <f>J43</f>
        <v>2493.1000000000004</v>
      </c>
    </row>
    <row r="43" spans="1:10" ht="36">
      <c r="A43" s="2"/>
      <c r="B43" s="55" t="s">
        <v>342</v>
      </c>
      <c r="C43" s="11" t="s">
        <v>253</v>
      </c>
      <c r="D43" s="11" t="s">
        <v>317</v>
      </c>
      <c r="E43" s="12" t="s">
        <v>20</v>
      </c>
      <c r="F43" s="12" t="s">
        <v>411</v>
      </c>
      <c r="G43" s="56"/>
      <c r="H43" s="56"/>
      <c r="I43" s="14">
        <f>I44</f>
        <v>2353.9</v>
      </c>
      <c r="J43" s="14">
        <f>J44</f>
        <v>2493.1000000000004</v>
      </c>
    </row>
    <row r="44" spans="1:10" ht="18">
      <c r="A44" s="2"/>
      <c r="B44" s="55" t="s">
        <v>185</v>
      </c>
      <c r="C44" s="11" t="s">
        <v>253</v>
      </c>
      <c r="D44" s="11" t="s">
        <v>317</v>
      </c>
      <c r="E44" s="12" t="s">
        <v>20</v>
      </c>
      <c r="F44" s="12" t="s">
        <v>412</v>
      </c>
      <c r="G44" s="12" t="s">
        <v>313</v>
      </c>
      <c r="H44" s="12" t="s">
        <v>313</v>
      </c>
      <c r="I44" s="14">
        <f>I45+I47+I49+I53+I51</f>
        <v>2353.9</v>
      </c>
      <c r="J44" s="14">
        <f>J45+J47+J49+J53+J51</f>
        <v>2493.1000000000004</v>
      </c>
    </row>
    <row r="45" spans="1:10" ht="18">
      <c r="A45" s="2"/>
      <c r="B45" s="50" t="s">
        <v>345</v>
      </c>
      <c r="C45" s="57" t="s">
        <v>253</v>
      </c>
      <c r="D45" s="57" t="s">
        <v>317</v>
      </c>
      <c r="E45" s="58" t="s">
        <v>20</v>
      </c>
      <c r="F45" s="58" t="s">
        <v>413</v>
      </c>
      <c r="G45" s="33"/>
      <c r="H45" s="33"/>
      <c r="I45" s="53">
        <f>I46</f>
        <v>30</v>
      </c>
      <c r="J45" s="53">
        <f>J46</f>
        <v>30</v>
      </c>
    </row>
    <row r="46" spans="1:10" ht="18">
      <c r="A46" s="2"/>
      <c r="B46" s="27" t="s">
        <v>381</v>
      </c>
      <c r="C46" s="35" t="s">
        <v>253</v>
      </c>
      <c r="D46" s="35" t="s">
        <v>317</v>
      </c>
      <c r="E46" s="35" t="s">
        <v>20</v>
      </c>
      <c r="F46" s="35" t="s">
        <v>413</v>
      </c>
      <c r="G46" s="35" t="s">
        <v>382</v>
      </c>
      <c r="H46" s="35" t="s">
        <v>259</v>
      </c>
      <c r="I46" s="30">
        <v>30</v>
      </c>
      <c r="J46" s="30">
        <v>30</v>
      </c>
    </row>
    <row r="47" spans="1:10" ht="54.75" customHeight="1">
      <c r="A47" s="2"/>
      <c r="B47" s="59" t="s">
        <v>13</v>
      </c>
      <c r="C47" s="60" t="s">
        <v>253</v>
      </c>
      <c r="D47" s="60" t="s">
        <v>317</v>
      </c>
      <c r="E47" s="61" t="s">
        <v>20</v>
      </c>
      <c r="F47" s="61" t="s">
        <v>420</v>
      </c>
      <c r="G47" s="62"/>
      <c r="H47" s="62"/>
      <c r="I47" s="63">
        <f>I48</f>
        <v>274.4</v>
      </c>
      <c r="J47" s="63">
        <f>J48</f>
        <v>290.8</v>
      </c>
    </row>
    <row r="48" spans="1:10" ht="18">
      <c r="A48" s="2"/>
      <c r="B48" s="66" t="s">
        <v>381</v>
      </c>
      <c r="C48" s="40" t="s">
        <v>253</v>
      </c>
      <c r="D48" s="40" t="s">
        <v>317</v>
      </c>
      <c r="E48" s="40" t="s">
        <v>20</v>
      </c>
      <c r="F48" s="40" t="s">
        <v>420</v>
      </c>
      <c r="G48" s="40" t="s">
        <v>382</v>
      </c>
      <c r="H48" s="40" t="s">
        <v>259</v>
      </c>
      <c r="I48" s="41">
        <v>274.4</v>
      </c>
      <c r="J48" s="41">
        <v>290.8</v>
      </c>
    </row>
    <row r="49" spans="1:10" ht="54">
      <c r="A49" s="2"/>
      <c r="B49" s="59" t="s">
        <v>555</v>
      </c>
      <c r="C49" s="60" t="s">
        <v>253</v>
      </c>
      <c r="D49" s="60" t="s">
        <v>317</v>
      </c>
      <c r="E49" s="65" t="s">
        <v>20</v>
      </c>
      <c r="F49" s="65" t="s">
        <v>421</v>
      </c>
      <c r="G49" s="62"/>
      <c r="H49" s="62"/>
      <c r="I49" s="63">
        <f>I50</f>
        <v>8.1</v>
      </c>
      <c r="J49" s="63">
        <f>J50</f>
        <v>8.5</v>
      </c>
    </row>
    <row r="50" spans="1:10" ht="18">
      <c r="A50" s="2"/>
      <c r="B50" s="66" t="s">
        <v>381</v>
      </c>
      <c r="C50" s="40" t="s">
        <v>253</v>
      </c>
      <c r="D50" s="40" t="s">
        <v>317</v>
      </c>
      <c r="E50" s="40" t="s">
        <v>20</v>
      </c>
      <c r="F50" s="40" t="s">
        <v>421</v>
      </c>
      <c r="G50" s="40" t="s">
        <v>382</v>
      </c>
      <c r="H50" s="40" t="s">
        <v>259</v>
      </c>
      <c r="I50" s="41">
        <v>8.1</v>
      </c>
      <c r="J50" s="41">
        <v>8.5</v>
      </c>
    </row>
    <row r="51" spans="1:10" ht="36">
      <c r="A51" s="2"/>
      <c r="B51" s="59" t="s">
        <v>186</v>
      </c>
      <c r="C51" s="65" t="s">
        <v>253</v>
      </c>
      <c r="D51" s="65" t="s">
        <v>317</v>
      </c>
      <c r="E51" s="65" t="s">
        <v>20</v>
      </c>
      <c r="F51" s="65" t="s">
        <v>556</v>
      </c>
      <c r="G51" s="65"/>
      <c r="H51" s="65"/>
      <c r="I51" s="63">
        <f>I52</f>
        <v>1761.3</v>
      </c>
      <c r="J51" s="63">
        <f>J52</f>
        <v>1866.9</v>
      </c>
    </row>
    <row r="52" spans="1:10" ht="18">
      <c r="A52" s="2"/>
      <c r="B52" s="124" t="s">
        <v>381</v>
      </c>
      <c r="C52" s="36" t="s">
        <v>253</v>
      </c>
      <c r="D52" s="36" t="s">
        <v>317</v>
      </c>
      <c r="E52" s="36" t="s">
        <v>20</v>
      </c>
      <c r="F52" s="36" t="s">
        <v>556</v>
      </c>
      <c r="G52" s="36" t="s">
        <v>382</v>
      </c>
      <c r="H52" s="36" t="s">
        <v>259</v>
      </c>
      <c r="I52" s="37">
        <v>1761.3</v>
      </c>
      <c r="J52" s="37">
        <v>1866.9</v>
      </c>
    </row>
    <row r="53" spans="1:10" ht="36">
      <c r="A53" s="2"/>
      <c r="B53" s="59" t="s">
        <v>255</v>
      </c>
      <c r="C53" s="65" t="s">
        <v>253</v>
      </c>
      <c r="D53" s="65" t="s">
        <v>317</v>
      </c>
      <c r="E53" s="65" t="s">
        <v>20</v>
      </c>
      <c r="F53" s="65" t="s">
        <v>254</v>
      </c>
      <c r="G53" s="65"/>
      <c r="H53" s="65"/>
      <c r="I53" s="63">
        <f>I54</f>
        <v>280.1</v>
      </c>
      <c r="J53" s="63">
        <f>J54</f>
        <v>296.9</v>
      </c>
    </row>
    <row r="54" spans="1:10" ht="18">
      <c r="A54" s="2"/>
      <c r="B54" s="66" t="s">
        <v>381</v>
      </c>
      <c r="C54" s="40" t="s">
        <v>253</v>
      </c>
      <c r="D54" s="40" t="s">
        <v>317</v>
      </c>
      <c r="E54" s="40" t="s">
        <v>20</v>
      </c>
      <c r="F54" s="40" t="s">
        <v>254</v>
      </c>
      <c r="G54" s="40" t="s">
        <v>382</v>
      </c>
      <c r="H54" s="40" t="s">
        <v>259</v>
      </c>
      <c r="I54" s="41">
        <v>280.1</v>
      </c>
      <c r="J54" s="41">
        <v>296.9</v>
      </c>
    </row>
    <row r="55" spans="1:10" ht="36">
      <c r="A55" s="2"/>
      <c r="B55" s="7" t="s">
        <v>389</v>
      </c>
      <c r="C55" s="49" t="s">
        <v>253</v>
      </c>
      <c r="D55" s="49" t="s">
        <v>388</v>
      </c>
      <c r="E55" s="9"/>
      <c r="F55" s="9" t="s">
        <v>423</v>
      </c>
      <c r="G55" s="9" t="s">
        <v>313</v>
      </c>
      <c r="H55" s="9" t="s">
        <v>313</v>
      </c>
      <c r="I55" s="10">
        <f>I56</f>
        <v>1636.4</v>
      </c>
      <c r="J55" s="10">
        <f>J56</f>
        <v>1254.8</v>
      </c>
    </row>
    <row r="56" spans="1:10" ht="37.5" customHeight="1">
      <c r="A56" s="2"/>
      <c r="B56" s="7" t="s">
        <v>306</v>
      </c>
      <c r="C56" s="49" t="s">
        <v>253</v>
      </c>
      <c r="D56" s="49" t="s">
        <v>388</v>
      </c>
      <c r="E56" s="9" t="s">
        <v>393</v>
      </c>
      <c r="F56" s="9" t="s">
        <v>313</v>
      </c>
      <c r="G56" s="9" t="s">
        <v>313</v>
      </c>
      <c r="H56" s="9" t="s">
        <v>313</v>
      </c>
      <c r="I56" s="10">
        <f>I57+I61+I64</f>
        <v>1636.4</v>
      </c>
      <c r="J56" s="10">
        <f>J57+J61+J64</f>
        <v>1254.8</v>
      </c>
    </row>
    <row r="57" spans="1:10" ht="37.5" customHeight="1">
      <c r="A57" s="2"/>
      <c r="B57" s="7" t="s">
        <v>376</v>
      </c>
      <c r="C57" s="49" t="s">
        <v>253</v>
      </c>
      <c r="D57" s="49" t="s">
        <v>388</v>
      </c>
      <c r="E57" s="9" t="s">
        <v>393</v>
      </c>
      <c r="F57" s="9" t="s">
        <v>425</v>
      </c>
      <c r="G57" s="9" t="s">
        <v>313</v>
      </c>
      <c r="H57" s="9" t="s">
        <v>313</v>
      </c>
      <c r="I57" s="10">
        <f>I58</f>
        <v>929.9</v>
      </c>
      <c r="J57" s="10">
        <f>J58</f>
        <v>1052</v>
      </c>
    </row>
    <row r="58" spans="1:10" ht="54">
      <c r="A58" s="2"/>
      <c r="B58" s="67" t="s">
        <v>217</v>
      </c>
      <c r="C58" s="17" t="s">
        <v>253</v>
      </c>
      <c r="D58" s="17" t="s">
        <v>388</v>
      </c>
      <c r="E58" s="17" t="s">
        <v>393</v>
      </c>
      <c r="F58" s="17" t="s">
        <v>426</v>
      </c>
      <c r="G58" s="36"/>
      <c r="H58" s="36"/>
      <c r="I58" s="19">
        <f>I59+I60</f>
        <v>929.9</v>
      </c>
      <c r="J58" s="19">
        <f>J59+J60</f>
        <v>1052</v>
      </c>
    </row>
    <row r="59" spans="1:10" ht="18">
      <c r="A59" s="2"/>
      <c r="B59" s="46" t="s">
        <v>381</v>
      </c>
      <c r="C59" s="62" t="s">
        <v>253</v>
      </c>
      <c r="D59" s="62" t="s">
        <v>388</v>
      </c>
      <c r="E59" s="62" t="s">
        <v>393</v>
      </c>
      <c r="F59" s="62" t="s">
        <v>426</v>
      </c>
      <c r="G59" s="62" t="s">
        <v>382</v>
      </c>
      <c r="H59" s="62" t="s">
        <v>259</v>
      </c>
      <c r="I59" s="48">
        <v>0</v>
      </c>
      <c r="J59" s="48">
        <v>122.1</v>
      </c>
    </row>
    <row r="60" spans="1:10" ht="72">
      <c r="A60" s="2"/>
      <c r="B60" s="66" t="s">
        <v>557</v>
      </c>
      <c r="C60" s="39" t="s">
        <v>253</v>
      </c>
      <c r="D60" s="39" t="s">
        <v>388</v>
      </c>
      <c r="E60" s="40" t="s">
        <v>393</v>
      </c>
      <c r="F60" s="40" t="s">
        <v>426</v>
      </c>
      <c r="G60" s="40" t="s">
        <v>382</v>
      </c>
      <c r="H60" s="40" t="s">
        <v>558</v>
      </c>
      <c r="I60" s="41">
        <v>929.9</v>
      </c>
      <c r="J60" s="41">
        <v>929.9</v>
      </c>
    </row>
    <row r="61" spans="1:10" ht="18">
      <c r="A61" s="2"/>
      <c r="B61" s="7" t="s">
        <v>58</v>
      </c>
      <c r="C61" s="49" t="s">
        <v>253</v>
      </c>
      <c r="D61" s="49" t="s">
        <v>388</v>
      </c>
      <c r="E61" s="9" t="s">
        <v>393</v>
      </c>
      <c r="F61" s="9" t="s">
        <v>59</v>
      </c>
      <c r="G61" s="9" t="s">
        <v>313</v>
      </c>
      <c r="H61" s="9" t="s">
        <v>313</v>
      </c>
      <c r="I61" s="10">
        <f>I62</f>
        <v>0</v>
      </c>
      <c r="J61" s="10">
        <f>J62</f>
        <v>202.8</v>
      </c>
    </row>
    <row r="62" spans="1:10" ht="36">
      <c r="A62" s="2"/>
      <c r="B62" s="67" t="s">
        <v>493</v>
      </c>
      <c r="C62" s="17" t="s">
        <v>253</v>
      </c>
      <c r="D62" s="17" t="s">
        <v>388</v>
      </c>
      <c r="E62" s="17" t="s">
        <v>393</v>
      </c>
      <c r="F62" s="17" t="s">
        <v>60</v>
      </c>
      <c r="G62" s="36"/>
      <c r="H62" s="36"/>
      <c r="I62" s="19">
        <f>I63</f>
        <v>0</v>
      </c>
      <c r="J62" s="19">
        <f>J63</f>
        <v>202.8</v>
      </c>
    </row>
    <row r="63" spans="1:10" ht="18">
      <c r="A63" s="2"/>
      <c r="B63" s="66" t="s">
        <v>381</v>
      </c>
      <c r="C63" s="40" t="s">
        <v>253</v>
      </c>
      <c r="D63" s="40" t="s">
        <v>388</v>
      </c>
      <c r="E63" s="40" t="s">
        <v>393</v>
      </c>
      <c r="F63" s="40" t="s">
        <v>60</v>
      </c>
      <c r="G63" s="40" t="s">
        <v>382</v>
      </c>
      <c r="H63" s="40" t="s">
        <v>259</v>
      </c>
      <c r="I63" s="41">
        <v>0</v>
      </c>
      <c r="J63" s="41">
        <v>202.8</v>
      </c>
    </row>
    <row r="64" spans="1:10" ht="18">
      <c r="A64" s="2"/>
      <c r="B64" s="55" t="s">
        <v>215</v>
      </c>
      <c r="C64" s="11" t="s">
        <v>253</v>
      </c>
      <c r="D64" s="11" t="s">
        <v>388</v>
      </c>
      <c r="E64" s="12" t="s">
        <v>393</v>
      </c>
      <c r="F64" s="12" t="s">
        <v>422</v>
      </c>
      <c r="G64" s="56"/>
      <c r="H64" s="56"/>
      <c r="I64" s="14">
        <f>I65</f>
        <v>706.5</v>
      </c>
      <c r="J64" s="14">
        <f>J65</f>
        <v>0</v>
      </c>
    </row>
    <row r="65" spans="1:10" ht="90">
      <c r="A65" s="2"/>
      <c r="B65" s="50" t="s">
        <v>123</v>
      </c>
      <c r="C65" s="51" t="s">
        <v>253</v>
      </c>
      <c r="D65" s="51" t="s">
        <v>388</v>
      </c>
      <c r="E65" s="52" t="s">
        <v>393</v>
      </c>
      <c r="F65" s="52" t="s">
        <v>511</v>
      </c>
      <c r="G65" s="33"/>
      <c r="H65" s="33"/>
      <c r="I65" s="53">
        <f>I66</f>
        <v>706.5</v>
      </c>
      <c r="J65" s="53">
        <f>J66</f>
        <v>0</v>
      </c>
    </row>
    <row r="66" spans="1:10" ht="18">
      <c r="A66" s="2"/>
      <c r="B66" s="66" t="s">
        <v>381</v>
      </c>
      <c r="C66" s="39" t="s">
        <v>253</v>
      </c>
      <c r="D66" s="39" t="s">
        <v>388</v>
      </c>
      <c r="E66" s="40" t="s">
        <v>393</v>
      </c>
      <c r="F66" s="40" t="s">
        <v>511</v>
      </c>
      <c r="G66" s="40" t="s">
        <v>382</v>
      </c>
      <c r="H66" s="40" t="s">
        <v>259</v>
      </c>
      <c r="I66" s="41">
        <v>706.5</v>
      </c>
      <c r="J66" s="41">
        <f>300-300</f>
        <v>0</v>
      </c>
    </row>
    <row r="67" spans="1:10" ht="18">
      <c r="A67" s="2"/>
      <c r="B67" s="55" t="s">
        <v>351</v>
      </c>
      <c r="C67" s="76" t="s">
        <v>253</v>
      </c>
      <c r="D67" s="76" t="s">
        <v>390</v>
      </c>
      <c r="E67" s="12"/>
      <c r="F67" s="12"/>
      <c r="G67" s="56"/>
      <c r="H67" s="56"/>
      <c r="I67" s="14">
        <f>I68+I80+I75</f>
        <v>4973.8</v>
      </c>
      <c r="J67" s="14">
        <f>J68+J80+J75</f>
        <v>5191.8</v>
      </c>
    </row>
    <row r="68" spans="1:10" ht="18">
      <c r="A68" s="2"/>
      <c r="B68" s="55" t="s">
        <v>320</v>
      </c>
      <c r="C68" s="11" t="s">
        <v>253</v>
      </c>
      <c r="D68" s="11" t="s">
        <v>390</v>
      </c>
      <c r="E68" s="12" t="s">
        <v>392</v>
      </c>
      <c r="F68" s="12"/>
      <c r="G68" s="56"/>
      <c r="H68" s="56"/>
      <c r="I68" s="14">
        <f>I69</f>
        <v>3160</v>
      </c>
      <c r="J68" s="14">
        <f>J69</f>
        <v>3163</v>
      </c>
    </row>
    <row r="69" spans="1:10" ht="18">
      <c r="A69" s="2"/>
      <c r="B69" s="55" t="s">
        <v>215</v>
      </c>
      <c r="C69" s="11" t="s">
        <v>253</v>
      </c>
      <c r="D69" s="11" t="s">
        <v>390</v>
      </c>
      <c r="E69" s="12" t="s">
        <v>392</v>
      </c>
      <c r="F69" s="12" t="s">
        <v>422</v>
      </c>
      <c r="G69" s="56"/>
      <c r="H69" s="56"/>
      <c r="I69" s="14">
        <f>I70</f>
        <v>3160</v>
      </c>
      <c r="J69" s="14">
        <f>J70</f>
        <v>3163</v>
      </c>
    </row>
    <row r="70" spans="1:10" ht="54">
      <c r="A70" s="2"/>
      <c r="B70" s="42" t="s">
        <v>85</v>
      </c>
      <c r="C70" s="43" t="s">
        <v>253</v>
      </c>
      <c r="D70" s="43" t="s">
        <v>390</v>
      </c>
      <c r="E70" s="44" t="s">
        <v>392</v>
      </c>
      <c r="F70" s="44" t="s">
        <v>86</v>
      </c>
      <c r="G70" s="77"/>
      <c r="H70" s="77"/>
      <c r="I70" s="45">
        <f>I74+I71</f>
        <v>3160</v>
      </c>
      <c r="J70" s="45">
        <f>J74+J71</f>
        <v>3163</v>
      </c>
    </row>
    <row r="71" spans="1:10" ht="36">
      <c r="A71" s="2"/>
      <c r="B71" s="42" t="s">
        <v>270</v>
      </c>
      <c r="C71" s="43" t="s">
        <v>253</v>
      </c>
      <c r="D71" s="43" t="s">
        <v>390</v>
      </c>
      <c r="E71" s="44" t="s">
        <v>392</v>
      </c>
      <c r="F71" s="44" t="s">
        <v>432</v>
      </c>
      <c r="G71" s="77"/>
      <c r="H71" s="77"/>
      <c r="I71" s="45">
        <f>I72</f>
        <v>1744</v>
      </c>
      <c r="J71" s="45">
        <f>J72</f>
        <v>1733</v>
      </c>
    </row>
    <row r="72" spans="1:10" ht="54">
      <c r="A72" s="2"/>
      <c r="B72" s="156" t="s">
        <v>287</v>
      </c>
      <c r="C72" s="56" t="s">
        <v>253</v>
      </c>
      <c r="D72" s="56" t="s">
        <v>390</v>
      </c>
      <c r="E72" s="56" t="s">
        <v>392</v>
      </c>
      <c r="F72" s="56" t="s">
        <v>432</v>
      </c>
      <c r="G72" s="56" t="s">
        <v>464</v>
      </c>
      <c r="H72" s="56" t="s">
        <v>259</v>
      </c>
      <c r="I72" s="158">
        <v>1744</v>
      </c>
      <c r="J72" s="45">
        <v>1733</v>
      </c>
    </row>
    <row r="73" spans="1:10" ht="36">
      <c r="A73" s="2"/>
      <c r="B73" s="42" t="s">
        <v>271</v>
      </c>
      <c r="C73" s="43" t="s">
        <v>253</v>
      </c>
      <c r="D73" s="43" t="s">
        <v>390</v>
      </c>
      <c r="E73" s="44" t="s">
        <v>392</v>
      </c>
      <c r="F73" s="44" t="s">
        <v>433</v>
      </c>
      <c r="G73" s="77"/>
      <c r="H73" s="77"/>
      <c r="I73" s="45">
        <f>I74</f>
        <v>1416</v>
      </c>
      <c r="J73" s="45">
        <f>J74</f>
        <v>1430</v>
      </c>
    </row>
    <row r="74" spans="1:10" ht="54">
      <c r="A74" s="2"/>
      <c r="B74" s="156" t="s">
        <v>287</v>
      </c>
      <c r="C74" s="56" t="s">
        <v>253</v>
      </c>
      <c r="D74" s="56" t="s">
        <v>390</v>
      </c>
      <c r="E74" s="56" t="s">
        <v>392</v>
      </c>
      <c r="F74" s="56" t="s">
        <v>433</v>
      </c>
      <c r="G74" s="56" t="s">
        <v>464</v>
      </c>
      <c r="H74" s="56" t="s">
        <v>259</v>
      </c>
      <c r="I74" s="158">
        <v>1416</v>
      </c>
      <c r="J74" s="45">
        <v>1430</v>
      </c>
    </row>
    <row r="75" spans="1:10" ht="18">
      <c r="A75" s="2"/>
      <c r="B75" s="185" t="s">
        <v>488</v>
      </c>
      <c r="C75" s="122" t="s">
        <v>253</v>
      </c>
      <c r="D75" s="122" t="s">
        <v>390</v>
      </c>
      <c r="E75" s="122" t="s">
        <v>46</v>
      </c>
      <c r="F75" s="122"/>
      <c r="G75" s="56"/>
      <c r="H75" s="56"/>
      <c r="I75" s="14">
        <f aca="true" t="shared" si="0" ref="I75:J78">I76</f>
        <v>1083.8</v>
      </c>
      <c r="J75" s="14">
        <f t="shared" si="0"/>
        <v>1148.8</v>
      </c>
    </row>
    <row r="76" spans="1:10" ht="18.75">
      <c r="A76" s="2"/>
      <c r="B76" s="182" t="s">
        <v>489</v>
      </c>
      <c r="C76" s="122" t="s">
        <v>253</v>
      </c>
      <c r="D76" s="122" t="s">
        <v>390</v>
      </c>
      <c r="E76" s="122" t="s">
        <v>46</v>
      </c>
      <c r="F76" s="122" t="s">
        <v>490</v>
      </c>
      <c r="G76" s="235"/>
      <c r="H76" s="235"/>
      <c r="I76" s="14">
        <f t="shared" si="0"/>
        <v>1083.8</v>
      </c>
      <c r="J76" s="14">
        <f t="shared" si="0"/>
        <v>1148.8</v>
      </c>
    </row>
    <row r="77" spans="1:10" ht="18.75">
      <c r="A77" s="2"/>
      <c r="B77" s="193" t="s">
        <v>492</v>
      </c>
      <c r="C77" s="123" t="s">
        <v>253</v>
      </c>
      <c r="D77" s="123" t="s">
        <v>390</v>
      </c>
      <c r="E77" s="123" t="s">
        <v>46</v>
      </c>
      <c r="F77" s="123" t="s">
        <v>491</v>
      </c>
      <c r="G77" s="236"/>
      <c r="H77" s="236"/>
      <c r="I77" s="45">
        <f t="shared" si="0"/>
        <v>1083.8</v>
      </c>
      <c r="J77" s="45">
        <f t="shared" si="0"/>
        <v>1148.8</v>
      </c>
    </row>
    <row r="78" spans="1:10" ht="37.5">
      <c r="A78" s="2"/>
      <c r="B78" s="192" t="s">
        <v>509</v>
      </c>
      <c r="C78" s="199" t="s">
        <v>253</v>
      </c>
      <c r="D78" s="199" t="s">
        <v>390</v>
      </c>
      <c r="E78" s="199" t="s">
        <v>46</v>
      </c>
      <c r="F78" s="199" t="s">
        <v>510</v>
      </c>
      <c r="G78" s="237"/>
      <c r="H78" s="237"/>
      <c r="I78" s="63">
        <f t="shared" si="0"/>
        <v>1083.8</v>
      </c>
      <c r="J78" s="63">
        <f t="shared" si="0"/>
        <v>1148.8</v>
      </c>
    </row>
    <row r="79" spans="1:10" ht="18">
      <c r="A79" s="2"/>
      <c r="B79" s="66" t="s">
        <v>381</v>
      </c>
      <c r="C79" s="40" t="s">
        <v>253</v>
      </c>
      <c r="D79" s="40" t="s">
        <v>390</v>
      </c>
      <c r="E79" s="40" t="s">
        <v>46</v>
      </c>
      <c r="F79" s="86" t="s">
        <v>510</v>
      </c>
      <c r="G79" s="86" t="s">
        <v>382</v>
      </c>
      <c r="H79" s="86" t="s">
        <v>259</v>
      </c>
      <c r="I79" s="159">
        <v>1083.8</v>
      </c>
      <c r="J79" s="159">
        <v>1148.8</v>
      </c>
    </row>
    <row r="80" spans="1:10" ht="18">
      <c r="A80" s="2"/>
      <c r="B80" s="55" t="s">
        <v>359</v>
      </c>
      <c r="C80" s="11" t="s">
        <v>253</v>
      </c>
      <c r="D80" s="11" t="s">
        <v>390</v>
      </c>
      <c r="E80" s="12" t="s">
        <v>545</v>
      </c>
      <c r="F80" s="12"/>
      <c r="G80" s="56"/>
      <c r="H80" s="56"/>
      <c r="I80" s="14">
        <f aca="true" t="shared" si="1" ref="I80:J82">I81</f>
        <v>730</v>
      </c>
      <c r="J80" s="14">
        <f t="shared" si="1"/>
        <v>880</v>
      </c>
    </row>
    <row r="81" spans="1:10" ht="18">
      <c r="A81" s="2"/>
      <c r="B81" s="55" t="s">
        <v>215</v>
      </c>
      <c r="C81" s="11" t="s">
        <v>253</v>
      </c>
      <c r="D81" s="11" t="s">
        <v>390</v>
      </c>
      <c r="E81" s="12" t="s">
        <v>545</v>
      </c>
      <c r="F81" s="12" t="s">
        <v>422</v>
      </c>
      <c r="G81" s="56"/>
      <c r="H81" s="56"/>
      <c r="I81" s="14">
        <f t="shared" si="1"/>
        <v>730</v>
      </c>
      <c r="J81" s="14">
        <f t="shared" si="1"/>
        <v>880</v>
      </c>
    </row>
    <row r="82" spans="1:10" ht="54" customHeight="1">
      <c r="A82" s="2"/>
      <c r="B82" s="67" t="s">
        <v>566</v>
      </c>
      <c r="C82" s="16" t="s">
        <v>253</v>
      </c>
      <c r="D82" s="16" t="s">
        <v>390</v>
      </c>
      <c r="E82" s="17" t="s">
        <v>545</v>
      </c>
      <c r="F82" s="17" t="s">
        <v>449</v>
      </c>
      <c r="G82" s="36"/>
      <c r="H82" s="36"/>
      <c r="I82" s="19">
        <f t="shared" si="1"/>
        <v>730</v>
      </c>
      <c r="J82" s="19">
        <f t="shared" si="1"/>
        <v>880</v>
      </c>
    </row>
    <row r="83" spans="1:10" ht="48.75" customHeight="1">
      <c r="A83" s="2"/>
      <c r="B83" s="66" t="s">
        <v>287</v>
      </c>
      <c r="C83" s="40" t="s">
        <v>253</v>
      </c>
      <c r="D83" s="40" t="s">
        <v>390</v>
      </c>
      <c r="E83" s="40" t="s">
        <v>545</v>
      </c>
      <c r="F83" s="40" t="s">
        <v>449</v>
      </c>
      <c r="G83" s="40" t="s">
        <v>464</v>
      </c>
      <c r="H83" s="40" t="s">
        <v>259</v>
      </c>
      <c r="I83" s="41">
        <v>730</v>
      </c>
      <c r="J83" s="41">
        <v>880</v>
      </c>
    </row>
    <row r="84" spans="1:10" ht="24.75" customHeight="1">
      <c r="A84" s="2"/>
      <c r="B84" s="55" t="s">
        <v>324</v>
      </c>
      <c r="C84" s="49" t="s">
        <v>253</v>
      </c>
      <c r="D84" s="49" t="s">
        <v>319</v>
      </c>
      <c r="E84" s="9"/>
      <c r="F84" s="56"/>
      <c r="G84" s="56"/>
      <c r="H84" s="56"/>
      <c r="I84" s="164">
        <f aca="true" t="shared" si="2" ref="I84:J86">I85</f>
        <v>800</v>
      </c>
      <c r="J84" s="164">
        <f t="shared" si="2"/>
        <v>800</v>
      </c>
    </row>
    <row r="85" spans="1:10" ht="27" customHeight="1">
      <c r="A85" s="2"/>
      <c r="B85" s="67" t="s">
        <v>500</v>
      </c>
      <c r="C85" s="11" t="s">
        <v>253</v>
      </c>
      <c r="D85" s="11" t="s">
        <v>319</v>
      </c>
      <c r="E85" s="12" t="s">
        <v>501</v>
      </c>
      <c r="F85" s="12"/>
      <c r="G85" s="56"/>
      <c r="H85" s="56"/>
      <c r="I85" s="164">
        <f t="shared" si="2"/>
        <v>800</v>
      </c>
      <c r="J85" s="164">
        <f t="shared" si="2"/>
        <v>800</v>
      </c>
    </row>
    <row r="86" spans="1:10" ht="25.5" customHeight="1">
      <c r="A86" s="2"/>
      <c r="B86" s="7" t="s">
        <v>215</v>
      </c>
      <c r="C86" s="49" t="s">
        <v>253</v>
      </c>
      <c r="D86" s="49" t="s">
        <v>319</v>
      </c>
      <c r="E86" s="9" t="s">
        <v>501</v>
      </c>
      <c r="F86" s="9" t="s">
        <v>422</v>
      </c>
      <c r="G86" s="56"/>
      <c r="H86" s="56"/>
      <c r="I86" s="164">
        <f t="shared" si="2"/>
        <v>800</v>
      </c>
      <c r="J86" s="164">
        <f t="shared" si="2"/>
        <v>800</v>
      </c>
    </row>
    <row r="87" spans="1:10" ht="38.25" customHeight="1">
      <c r="A87" s="2"/>
      <c r="B87" s="7" t="s">
        <v>152</v>
      </c>
      <c r="C87" s="49" t="s">
        <v>253</v>
      </c>
      <c r="D87" s="49" t="s">
        <v>319</v>
      </c>
      <c r="E87" s="9" t="s">
        <v>501</v>
      </c>
      <c r="F87" s="9" t="s">
        <v>479</v>
      </c>
      <c r="G87" s="56"/>
      <c r="H87" s="56"/>
      <c r="I87" s="10">
        <f>I88</f>
        <v>800</v>
      </c>
      <c r="J87" s="10">
        <f>J88</f>
        <v>800</v>
      </c>
    </row>
    <row r="88" spans="1:10" ht="38.25" customHeight="1">
      <c r="A88" s="2"/>
      <c r="B88" s="109" t="s">
        <v>153</v>
      </c>
      <c r="C88" s="60" t="s">
        <v>253</v>
      </c>
      <c r="D88" s="60" t="s">
        <v>319</v>
      </c>
      <c r="E88" s="61" t="s">
        <v>501</v>
      </c>
      <c r="F88" s="61" t="s">
        <v>11</v>
      </c>
      <c r="G88" s="62"/>
      <c r="H88" s="62"/>
      <c r="I88" s="110">
        <f>I89</f>
        <v>800</v>
      </c>
      <c r="J88" s="110">
        <f>J89</f>
        <v>800</v>
      </c>
    </row>
    <row r="89" spans="1:10" ht="29.25" customHeight="1">
      <c r="A89" s="2"/>
      <c r="B89" s="66" t="s">
        <v>126</v>
      </c>
      <c r="C89" s="86" t="s">
        <v>253</v>
      </c>
      <c r="D89" s="86" t="s">
        <v>319</v>
      </c>
      <c r="E89" s="86" t="s">
        <v>501</v>
      </c>
      <c r="F89" s="86" t="s">
        <v>11</v>
      </c>
      <c r="G89" s="86" t="s">
        <v>304</v>
      </c>
      <c r="H89" s="40" t="s">
        <v>259</v>
      </c>
      <c r="I89" s="41">
        <v>800</v>
      </c>
      <c r="J89" s="41">
        <v>800</v>
      </c>
    </row>
    <row r="90" spans="1:10" ht="18">
      <c r="A90" s="2"/>
      <c r="B90" s="7" t="s">
        <v>25</v>
      </c>
      <c r="C90" s="49" t="s">
        <v>253</v>
      </c>
      <c r="D90" s="49" t="s">
        <v>321</v>
      </c>
      <c r="E90" s="9"/>
      <c r="F90" s="56"/>
      <c r="G90" s="56"/>
      <c r="H90" s="56"/>
      <c r="I90" s="14">
        <f aca="true" t="shared" si="3" ref="I90:J94">I91</f>
        <v>1748.8</v>
      </c>
      <c r="J90" s="14">
        <f t="shared" si="3"/>
        <v>1853.8</v>
      </c>
    </row>
    <row r="91" spans="1:10" ht="18">
      <c r="A91" s="2"/>
      <c r="B91" s="55" t="s">
        <v>26</v>
      </c>
      <c r="C91" s="11" t="s">
        <v>253</v>
      </c>
      <c r="D91" s="11" t="s">
        <v>321</v>
      </c>
      <c r="E91" s="12" t="s">
        <v>37</v>
      </c>
      <c r="F91" s="12"/>
      <c r="G91" s="56"/>
      <c r="H91" s="56"/>
      <c r="I91" s="14">
        <f t="shared" si="3"/>
        <v>1748.8</v>
      </c>
      <c r="J91" s="14">
        <f t="shared" si="3"/>
        <v>1853.8</v>
      </c>
    </row>
    <row r="92" spans="1:10" ht="18">
      <c r="A92" s="2"/>
      <c r="B92" s="55" t="s">
        <v>27</v>
      </c>
      <c r="C92" s="49" t="s">
        <v>253</v>
      </c>
      <c r="D92" s="49" t="s">
        <v>321</v>
      </c>
      <c r="E92" s="9" t="s">
        <v>37</v>
      </c>
      <c r="F92" s="9" t="s">
        <v>428</v>
      </c>
      <c r="G92" s="56"/>
      <c r="H92" s="56"/>
      <c r="I92" s="14">
        <f t="shared" si="3"/>
        <v>1748.8</v>
      </c>
      <c r="J92" s="14">
        <f t="shared" si="3"/>
        <v>1853.8</v>
      </c>
    </row>
    <row r="93" spans="1:10" ht="36">
      <c r="A93" s="2"/>
      <c r="B93" s="55" t="s">
        <v>28</v>
      </c>
      <c r="C93" s="49" t="s">
        <v>253</v>
      </c>
      <c r="D93" s="49" t="s">
        <v>321</v>
      </c>
      <c r="E93" s="9" t="s">
        <v>37</v>
      </c>
      <c r="F93" s="9" t="s">
        <v>167</v>
      </c>
      <c r="G93" s="56"/>
      <c r="H93" s="56"/>
      <c r="I93" s="14">
        <f t="shared" si="3"/>
        <v>1748.8</v>
      </c>
      <c r="J93" s="14">
        <f t="shared" si="3"/>
        <v>1853.8</v>
      </c>
    </row>
    <row r="94" spans="1:10" ht="18">
      <c r="A94" s="2"/>
      <c r="B94" s="50" t="s">
        <v>533</v>
      </c>
      <c r="C94" s="57" t="s">
        <v>253</v>
      </c>
      <c r="D94" s="57" t="s">
        <v>321</v>
      </c>
      <c r="E94" s="58" t="s">
        <v>37</v>
      </c>
      <c r="F94" s="58" t="s">
        <v>168</v>
      </c>
      <c r="G94" s="58"/>
      <c r="H94" s="33"/>
      <c r="I94" s="53">
        <f t="shared" si="3"/>
        <v>1748.8</v>
      </c>
      <c r="J94" s="53">
        <f t="shared" si="3"/>
        <v>1853.8</v>
      </c>
    </row>
    <row r="95" spans="1:10" ht="18">
      <c r="A95" s="2"/>
      <c r="B95" s="27" t="s">
        <v>381</v>
      </c>
      <c r="C95" s="28" t="s">
        <v>253</v>
      </c>
      <c r="D95" s="28" t="s">
        <v>321</v>
      </c>
      <c r="E95" s="28" t="s">
        <v>37</v>
      </c>
      <c r="F95" s="28" t="s">
        <v>168</v>
      </c>
      <c r="G95" s="28" t="s">
        <v>382</v>
      </c>
      <c r="H95" s="36" t="s">
        <v>259</v>
      </c>
      <c r="I95" s="79">
        <v>1748.8</v>
      </c>
      <c r="J95" s="79">
        <v>1853.8</v>
      </c>
    </row>
    <row r="96" spans="1:10" ht="18">
      <c r="A96" s="2"/>
      <c r="B96" s="7" t="s">
        <v>29</v>
      </c>
      <c r="C96" s="49" t="s">
        <v>253</v>
      </c>
      <c r="D96" s="49" t="s">
        <v>391</v>
      </c>
      <c r="E96" s="9"/>
      <c r="F96" s="9"/>
      <c r="G96" s="9"/>
      <c r="H96" s="9"/>
      <c r="I96" s="10">
        <f>I97+I105+I113</f>
        <v>21637.199999999997</v>
      </c>
      <c r="J96" s="10">
        <f>J97+J105+J113</f>
        <v>21678</v>
      </c>
    </row>
    <row r="97" spans="1:10" ht="18">
      <c r="A97" s="2"/>
      <c r="B97" s="55" t="s">
        <v>127</v>
      </c>
      <c r="C97" s="49" t="s">
        <v>253</v>
      </c>
      <c r="D97" s="49" t="s">
        <v>391</v>
      </c>
      <c r="E97" s="12" t="s">
        <v>128</v>
      </c>
      <c r="F97" s="56"/>
      <c r="G97" s="56"/>
      <c r="H97" s="56"/>
      <c r="I97" s="14">
        <f>I98+I101</f>
        <v>19324.6</v>
      </c>
      <c r="J97" s="14">
        <f>J98+J101</f>
        <v>19365.4</v>
      </c>
    </row>
    <row r="98" spans="1:10" ht="18">
      <c r="A98" s="2"/>
      <c r="B98" s="55" t="s">
        <v>129</v>
      </c>
      <c r="C98" s="49" t="s">
        <v>253</v>
      </c>
      <c r="D98" s="49" t="s">
        <v>391</v>
      </c>
      <c r="E98" s="9" t="s">
        <v>128</v>
      </c>
      <c r="F98" s="12" t="s">
        <v>130</v>
      </c>
      <c r="G98" s="56"/>
      <c r="H98" s="56"/>
      <c r="I98" s="14">
        <f>I99</f>
        <v>1359.6</v>
      </c>
      <c r="J98" s="14">
        <f>J99</f>
        <v>1400.4</v>
      </c>
    </row>
    <row r="99" spans="1:10" ht="54">
      <c r="A99" s="2"/>
      <c r="B99" s="15" t="s">
        <v>244</v>
      </c>
      <c r="C99" s="165" t="s">
        <v>253</v>
      </c>
      <c r="D99" s="165" t="s">
        <v>391</v>
      </c>
      <c r="E99" s="166" t="s">
        <v>128</v>
      </c>
      <c r="F99" s="167" t="s">
        <v>131</v>
      </c>
      <c r="G99" s="35"/>
      <c r="H99" s="35"/>
      <c r="I99" s="168">
        <f>I100</f>
        <v>1359.6</v>
      </c>
      <c r="J99" s="168">
        <f>J100</f>
        <v>1400.4</v>
      </c>
    </row>
    <row r="100" spans="1:10" ht="54">
      <c r="A100" s="2"/>
      <c r="B100" s="91" t="s">
        <v>461</v>
      </c>
      <c r="C100" s="47" t="s">
        <v>253</v>
      </c>
      <c r="D100" s="47" t="s">
        <v>391</v>
      </c>
      <c r="E100" s="47" t="s">
        <v>128</v>
      </c>
      <c r="F100" s="47" t="s">
        <v>131</v>
      </c>
      <c r="G100" s="47" t="s">
        <v>462</v>
      </c>
      <c r="H100" s="62" t="s">
        <v>259</v>
      </c>
      <c r="I100" s="81">
        <v>1359.6</v>
      </c>
      <c r="J100" s="81">
        <v>1400.4</v>
      </c>
    </row>
    <row r="101" spans="1:10" ht="18.75">
      <c r="A101" s="2"/>
      <c r="B101" s="201" t="s">
        <v>371</v>
      </c>
      <c r="C101" s="147" t="s">
        <v>253</v>
      </c>
      <c r="D101" s="147" t="s">
        <v>391</v>
      </c>
      <c r="E101" s="148" t="s">
        <v>128</v>
      </c>
      <c r="F101" s="148" t="s">
        <v>370</v>
      </c>
      <c r="G101" s="130"/>
      <c r="H101" s="69"/>
      <c r="I101" s="164">
        <f aca="true" t="shared" si="4" ref="I101:J103">I102</f>
        <v>17965</v>
      </c>
      <c r="J101" s="164">
        <f t="shared" si="4"/>
        <v>17965</v>
      </c>
    </row>
    <row r="102" spans="1:10" ht="75" customHeight="1">
      <c r="A102" s="2"/>
      <c r="B102" s="207" t="s">
        <v>39</v>
      </c>
      <c r="C102" s="147" t="s">
        <v>253</v>
      </c>
      <c r="D102" s="147" t="s">
        <v>391</v>
      </c>
      <c r="E102" s="148" t="s">
        <v>128</v>
      </c>
      <c r="F102" s="148" t="s">
        <v>195</v>
      </c>
      <c r="G102" s="130"/>
      <c r="H102" s="69"/>
      <c r="I102" s="164">
        <f t="shared" si="4"/>
        <v>17965</v>
      </c>
      <c r="J102" s="164">
        <f t="shared" si="4"/>
        <v>17965</v>
      </c>
    </row>
    <row r="103" spans="1:10" ht="36.75" customHeight="1">
      <c r="A103" s="2"/>
      <c r="B103" s="183" t="s">
        <v>77</v>
      </c>
      <c r="C103" s="60" t="s">
        <v>253</v>
      </c>
      <c r="D103" s="60" t="s">
        <v>391</v>
      </c>
      <c r="E103" s="61" t="s">
        <v>128</v>
      </c>
      <c r="F103" s="61" t="s">
        <v>202</v>
      </c>
      <c r="G103" s="47"/>
      <c r="H103" s="62"/>
      <c r="I103" s="110">
        <f t="shared" si="4"/>
        <v>17965</v>
      </c>
      <c r="J103" s="110">
        <f t="shared" si="4"/>
        <v>17965</v>
      </c>
    </row>
    <row r="104" spans="1:10" ht="34.5" customHeight="1">
      <c r="A104" s="2"/>
      <c r="B104" s="184" t="s">
        <v>204</v>
      </c>
      <c r="C104" s="40" t="s">
        <v>253</v>
      </c>
      <c r="D104" s="40" t="s">
        <v>391</v>
      </c>
      <c r="E104" s="40" t="s">
        <v>128</v>
      </c>
      <c r="F104" s="40" t="s">
        <v>202</v>
      </c>
      <c r="G104" s="86" t="s">
        <v>462</v>
      </c>
      <c r="H104" s="40" t="s">
        <v>203</v>
      </c>
      <c r="I104" s="94">
        <f>15885.5+2079.5</f>
        <v>17965</v>
      </c>
      <c r="J104" s="94">
        <v>17965</v>
      </c>
    </row>
    <row r="105" spans="1:10" ht="18">
      <c r="A105" s="2"/>
      <c r="B105" s="185" t="s">
        <v>546</v>
      </c>
      <c r="C105" s="49" t="s">
        <v>253</v>
      </c>
      <c r="D105" s="49" t="s">
        <v>391</v>
      </c>
      <c r="E105" s="12" t="s">
        <v>397</v>
      </c>
      <c r="F105" s="56"/>
      <c r="G105" s="56"/>
      <c r="H105" s="56"/>
      <c r="I105" s="14">
        <f>I106+I109</f>
        <v>1967.6</v>
      </c>
      <c r="J105" s="14">
        <f>J106+J109</f>
        <v>1967.6</v>
      </c>
    </row>
    <row r="106" spans="1:10" ht="18">
      <c r="A106" s="2"/>
      <c r="B106" s="185" t="s">
        <v>129</v>
      </c>
      <c r="C106" s="49" t="s">
        <v>253</v>
      </c>
      <c r="D106" s="49" t="s">
        <v>391</v>
      </c>
      <c r="E106" s="9" t="s">
        <v>397</v>
      </c>
      <c r="F106" s="12" t="s">
        <v>130</v>
      </c>
      <c r="G106" s="56"/>
      <c r="H106" s="56"/>
      <c r="I106" s="14">
        <f>I107</f>
        <v>873.1</v>
      </c>
      <c r="J106" s="14">
        <f>J107</f>
        <v>873.1</v>
      </c>
    </row>
    <row r="107" spans="1:10" ht="54">
      <c r="A107" s="2"/>
      <c r="B107" s="186" t="s">
        <v>244</v>
      </c>
      <c r="C107" s="165" t="s">
        <v>253</v>
      </c>
      <c r="D107" s="165" t="s">
        <v>391</v>
      </c>
      <c r="E107" s="166" t="s">
        <v>397</v>
      </c>
      <c r="F107" s="167" t="s">
        <v>131</v>
      </c>
      <c r="G107" s="35"/>
      <c r="H107" s="35"/>
      <c r="I107" s="168">
        <f>SUM(I108:I108)</f>
        <v>873.1</v>
      </c>
      <c r="J107" s="168">
        <f>SUM(J108:J108)</f>
        <v>873.1</v>
      </c>
    </row>
    <row r="108" spans="1:10" ht="18">
      <c r="A108" s="2"/>
      <c r="B108" s="242" t="s">
        <v>92</v>
      </c>
      <c r="C108" s="21" t="s">
        <v>253</v>
      </c>
      <c r="D108" s="21" t="s">
        <v>391</v>
      </c>
      <c r="E108" s="21" t="s">
        <v>397</v>
      </c>
      <c r="F108" s="21" t="s">
        <v>131</v>
      </c>
      <c r="G108" s="21" t="s">
        <v>451</v>
      </c>
      <c r="H108" s="77" t="s">
        <v>259</v>
      </c>
      <c r="I108" s="155">
        <v>873.1</v>
      </c>
      <c r="J108" s="155">
        <v>873.1</v>
      </c>
    </row>
    <row r="109" spans="1:10" ht="18.75">
      <c r="A109" s="2"/>
      <c r="B109" s="182" t="s">
        <v>371</v>
      </c>
      <c r="C109" s="49" t="s">
        <v>253</v>
      </c>
      <c r="D109" s="49" t="s">
        <v>391</v>
      </c>
      <c r="E109" s="9" t="s">
        <v>397</v>
      </c>
      <c r="F109" s="9" t="s">
        <v>370</v>
      </c>
      <c r="G109" s="13"/>
      <c r="H109" s="56"/>
      <c r="I109" s="10">
        <f aca="true" t="shared" si="5" ref="I109:J111">I110</f>
        <v>1094.5</v>
      </c>
      <c r="J109" s="10">
        <f t="shared" si="5"/>
        <v>1094.5</v>
      </c>
    </row>
    <row r="110" spans="1:10" ht="93.75">
      <c r="A110" s="2"/>
      <c r="B110" s="207" t="s">
        <v>39</v>
      </c>
      <c r="C110" s="147" t="s">
        <v>253</v>
      </c>
      <c r="D110" s="147" t="s">
        <v>391</v>
      </c>
      <c r="E110" s="148" t="s">
        <v>397</v>
      </c>
      <c r="F110" s="148" t="s">
        <v>195</v>
      </c>
      <c r="G110" s="130"/>
      <c r="H110" s="69"/>
      <c r="I110" s="164">
        <f t="shared" si="5"/>
        <v>1094.5</v>
      </c>
      <c r="J110" s="164">
        <f t="shared" si="5"/>
        <v>1094.5</v>
      </c>
    </row>
    <row r="111" spans="1:10" ht="36">
      <c r="A111" s="2"/>
      <c r="B111" s="183" t="s">
        <v>77</v>
      </c>
      <c r="C111" s="60" t="s">
        <v>253</v>
      </c>
      <c r="D111" s="60" t="s">
        <v>391</v>
      </c>
      <c r="E111" s="61" t="s">
        <v>397</v>
      </c>
      <c r="F111" s="61" t="s">
        <v>202</v>
      </c>
      <c r="G111" s="47"/>
      <c r="H111" s="62"/>
      <c r="I111" s="110">
        <f t="shared" si="5"/>
        <v>1094.5</v>
      </c>
      <c r="J111" s="110">
        <f t="shared" si="5"/>
        <v>1094.5</v>
      </c>
    </row>
    <row r="112" spans="1:10" ht="36">
      <c r="A112" s="2"/>
      <c r="B112" s="184" t="s">
        <v>204</v>
      </c>
      <c r="C112" s="40" t="s">
        <v>253</v>
      </c>
      <c r="D112" s="40" t="s">
        <v>391</v>
      </c>
      <c r="E112" s="40" t="s">
        <v>397</v>
      </c>
      <c r="F112" s="40" t="s">
        <v>202</v>
      </c>
      <c r="G112" s="86" t="s">
        <v>462</v>
      </c>
      <c r="H112" s="40" t="s">
        <v>203</v>
      </c>
      <c r="I112" s="94">
        <v>1094.5</v>
      </c>
      <c r="J112" s="94">
        <v>1094.5</v>
      </c>
    </row>
    <row r="113" spans="1:10" ht="18">
      <c r="A113" s="2"/>
      <c r="B113" s="185" t="s">
        <v>206</v>
      </c>
      <c r="C113" s="49" t="s">
        <v>253</v>
      </c>
      <c r="D113" s="49" t="s">
        <v>391</v>
      </c>
      <c r="E113" s="12" t="s">
        <v>205</v>
      </c>
      <c r="F113" s="69"/>
      <c r="G113" s="130"/>
      <c r="H113" s="69"/>
      <c r="I113" s="164">
        <f aca="true" t="shared" si="6" ref="I113:J116">I114</f>
        <v>345</v>
      </c>
      <c r="J113" s="164">
        <f t="shared" si="6"/>
        <v>345</v>
      </c>
    </row>
    <row r="114" spans="1:10" ht="18.75">
      <c r="A114" s="2"/>
      <c r="B114" s="182" t="s">
        <v>371</v>
      </c>
      <c r="C114" s="147" t="s">
        <v>253</v>
      </c>
      <c r="D114" s="147" t="s">
        <v>391</v>
      </c>
      <c r="E114" s="148" t="s">
        <v>205</v>
      </c>
      <c r="F114" s="148" t="s">
        <v>370</v>
      </c>
      <c r="G114" s="130"/>
      <c r="H114" s="69"/>
      <c r="I114" s="164">
        <f t="shared" si="6"/>
        <v>345</v>
      </c>
      <c r="J114" s="164">
        <f t="shared" si="6"/>
        <v>345</v>
      </c>
    </row>
    <row r="115" spans="1:10" ht="93.75">
      <c r="A115" s="2"/>
      <c r="B115" s="207" t="s">
        <v>39</v>
      </c>
      <c r="C115" s="147" t="s">
        <v>253</v>
      </c>
      <c r="D115" s="147" t="s">
        <v>391</v>
      </c>
      <c r="E115" s="148" t="s">
        <v>205</v>
      </c>
      <c r="F115" s="148" t="s">
        <v>195</v>
      </c>
      <c r="G115" s="130"/>
      <c r="H115" s="69"/>
      <c r="I115" s="164">
        <f t="shared" si="6"/>
        <v>345</v>
      </c>
      <c r="J115" s="164">
        <f t="shared" si="6"/>
        <v>345</v>
      </c>
    </row>
    <row r="116" spans="1:10" ht="36">
      <c r="A116" s="2"/>
      <c r="B116" s="109" t="s">
        <v>77</v>
      </c>
      <c r="C116" s="60" t="s">
        <v>253</v>
      </c>
      <c r="D116" s="60" t="s">
        <v>391</v>
      </c>
      <c r="E116" s="61" t="s">
        <v>205</v>
      </c>
      <c r="F116" s="61" t="s">
        <v>202</v>
      </c>
      <c r="G116" s="47"/>
      <c r="H116" s="62"/>
      <c r="I116" s="110">
        <f t="shared" si="6"/>
        <v>345</v>
      </c>
      <c r="J116" s="110">
        <f t="shared" si="6"/>
        <v>345</v>
      </c>
    </row>
    <row r="117" spans="1:10" ht="36">
      <c r="A117" s="2"/>
      <c r="B117" s="71" t="s">
        <v>204</v>
      </c>
      <c r="C117" s="40" t="s">
        <v>253</v>
      </c>
      <c r="D117" s="40" t="s">
        <v>391</v>
      </c>
      <c r="E117" s="40" t="s">
        <v>205</v>
      </c>
      <c r="F117" s="40" t="s">
        <v>202</v>
      </c>
      <c r="G117" s="86" t="s">
        <v>451</v>
      </c>
      <c r="H117" s="40" t="s">
        <v>203</v>
      </c>
      <c r="I117" s="94">
        <v>345</v>
      </c>
      <c r="J117" s="94">
        <v>345</v>
      </c>
    </row>
    <row r="118" spans="1:10" ht="18">
      <c r="A118" s="2"/>
      <c r="B118" s="7" t="s">
        <v>331</v>
      </c>
      <c r="C118" s="49" t="s">
        <v>253</v>
      </c>
      <c r="D118" s="49" t="s">
        <v>322</v>
      </c>
      <c r="E118" s="9"/>
      <c r="F118" s="56"/>
      <c r="G118" s="56"/>
      <c r="H118" s="56"/>
      <c r="I118" s="14">
        <f>I119+I138</f>
        <v>35284.5</v>
      </c>
      <c r="J118" s="14">
        <f>J119+J138</f>
        <v>35684.5</v>
      </c>
    </row>
    <row r="119" spans="1:10" ht="18">
      <c r="A119" s="2"/>
      <c r="B119" s="7" t="s">
        <v>401</v>
      </c>
      <c r="C119" s="49" t="s">
        <v>253</v>
      </c>
      <c r="D119" s="49" t="s">
        <v>322</v>
      </c>
      <c r="E119" s="9" t="s">
        <v>400</v>
      </c>
      <c r="F119" s="56"/>
      <c r="G119" s="56"/>
      <c r="H119" s="56"/>
      <c r="I119" s="14">
        <f>I128+I120</f>
        <v>7758.4</v>
      </c>
      <c r="J119" s="14">
        <f>J128+J120</f>
        <v>8158.4</v>
      </c>
    </row>
    <row r="120" spans="1:10" ht="25.5" customHeight="1">
      <c r="A120" s="2"/>
      <c r="B120" s="182" t="s">
        <v>371</v>
      </c>
      <c r="C120" s="49" t="s">
        <v>253</v>
      </c>
      <c r="D120" s="174" t="s">
        <v>322</v>
      </c>
      <c r="E120" s="148" t="s">
        <v>400</v>
      </c>
      <c r="F120" s="148" t="s">
        <v>370</v>
      </c>
      <c r="G120" s="69"/>
      <c r="H120" s="69"/>
      <c r="I120" s="164">
        <f>I121</f>
        <v>1658.4</v>
      </c>
      <c r="J120" s="164">
        <f>J121</f>
        <v>1658.4</v>
      </c>
    </row>
    <row r="121" spans="1:10" ht="93" customHeight="1">
      <c r="A121" s="2"/>
      <c r="B121" s="207" t="s">
        <v>49</v>
      </c>
      <c r="C121" s="147" t="s">
        <v>253</v>
      </c>
      <c r="D121" s="174" t="s">
        <v>322</v>
      </c>
      <c r="E121" s="148" t="s">
        <v>400</v>
      </c>
      <c r="F121" s="148" t="s">
        <v>195</v>
      </c>
      <c r="G121" s="69"/>
      <c r="H121" s="69"/>
      <c r="I121" s="164">
        <f>I122+I124+I126</f>
        <v>1658.4</v>
      </c>
      <c r="J121" s="164">
        <f>J122+J124+J126</f>
        <v>1658.4</v>
      </c>
    </row>
    <row r="122" spans="1:10" ht="286.5" customHeight="1">
      <c r="A122" s="2"/>
      <c r="B122" s="189" t="s">
        <v>45</v>
      </c>
      <c r="C122" s="60" t="s">
        <v>253</v>
      </c>
      <c r="D122" s="128" t="s">
        <v>322</v>
      </c>
      <c r="E122" s="61" t="s">
        <v>400</v>
      </c>
      <c r="F122" s="61" t="s">
        <v>207</v>
      </c>
      <c r="G122" s="62"/>
      <c r="H122" s="62"/>
      <c r="I122" s="110">
        <f>I123</f>
        <v>771.6</v>
      </c>
      <c r="J122" s="110">
        <f>J123</f>
        <v>771.6</v>
      </c>
    </row>
    <row r="123" spans="1:10" ht="68.25" customHeight="1">
      <c r="A123" s="2"/>
      <c r="B123" s="190" t="s">
        <v>208</v>
      </c>
      <c r="C123" s="40" t="s">
        <v>253</v>
      </c>
      <c r="D123" s="39" t="s">
        <v>322</v>
      </c>
      <c r="E123" s="40" t="s">
        <v>400</v>
      </c>
      <c r="F123" s="40" t="s">
        <v>207</v>
      </c>
      <c r="G123" s="40" t="s">
        <v>346</v>
      </c>
      <c r="H123" s="40" t="s">
        <v>540</v>
      </c>
      <c r="I123" s="94">
        <v>771.6</v>
      </c>
      <c r="J123" s="94">
        <v>771.6</v>
      </c>
    </row>
    <row r="124" spans="1:10" ht="120" customHeight="1">
      <c r="A124" s="2"/>
      <c r="B124" s="191" t="s">
        <v>40</v>
      </c>
      <c r="C124" s="60" t="s">
        <v>253</v>
      </c>
      <c r="D124" s="128" t="s">
        <v>322</v>
      </c>
      <c r="E124" s="61" t="s">
        <v>400</v>
      </c>
      <c r="F124" s="61" t="s">
        <v>209</v>
      </c>
      <c r="G124" s="62"/>
      <c r="H124" s="62"/>
      <c r="I124" s="110">
        <f>I125</f>
        <v>706.8</v>
      </c>
      <c r="J124" s="110">
        <f>J125</f>
        <v>706.8</v>
      </c>
    </row>
    <row r="125" spans="1:10" ht="78" customHeight="1">
      <c r="A125" s="2"/>
      <c r="B125" s="66" t="s">
        <v>542</v>
      </c>
      <c r="C125" s="39" t="s">
        <v>253</v>
      </c>
      <c r="D125" s="39" t="s">
        <v>322</v>
      </c>
      <c r="E125" s="40" t="s">
        <v>400</v>
      </c>
      <c r="F125" s="40" t="s">
        <v>209</v>
      </c>
      <c r="G125" s="40" t="s">
        <v>346</v>
      </c>
      <c r="H125" s="40" t="s">
        <v>541</v>
      </c>
      <c r="I125" s="94">
        <v>706.8</v>
      </c>
      <c r="J125" s="94">
        <v>706.8</v>
      </c>
    </row>
    <row r="126" spans="1:10" ht="109.5" customHeight="1">
      <c r="A126" s="2"/>
      <c r="B126" s="191" t="s">
        <v>122</v>
      </c>
      <c r="C126" s="60" t="s">
        <v>253</v>
      </c>
      <c r="D126" s="128" t="s">
        <v>322</v>
      </c>
      <c r="E126" s="61" t="s">
        <v>400</v>
      </c>
      <c r="F126" s="61" t="s">
        <v>119</v>
      </c>
      <c r="G126" s="62"/>
      <c r="H126" s="62"/>
      <c r="I126" s="110">
        <f>I127</f>
        <v>180</v>
      </c>
      <c r="J126" s="110">
        <f>J127</f>
        <v>180</v>
      </c>
    </row>
    <row r="127" spans="1:10" ht="98.25" customHeight="1">
      <c r="A127" s="2"/>
      <c r="B127" s="188" t="s">
        <v>120</v>
      </c>
      <c r="C127" s="39" t="s">
        <v>253</v>
      </c>
      <c r="D127" s="39" t="s">
        <v>322</v>
      </c>
      <c r="E127" s="40" t="s">
        <v>400</v>
      </c>
      <c r="F127" s="40" t="s">
        <v>119</v>
      </c>
      <c r="G127" s="40" t="s">
        <v>346</v>
      </c>
      <c r="H127" s="40" t="s">
        <v>121</v>
      </c>
      <c r="I127" s="94">
        <v>180</v>
      </c>
      <c r="J127" s="94">
        <v>180</v>
      </c>
    </row>
    <row r="128" spans="1:10" ht="18">
      <c r="A128" s="2"/>
      <c r="B128" s="7" t="s">
        <v>215</v>
      </c>
      <c r="C128" s="49" t="s">
        <v>253</v>
      </c>
      <c r="D128" s="49" t="s">
        <v>322</v>
      </c>
      <c r="E128" s="9" t="s">
        <v>400</v>
      </c>
      <c r="F128" s="9" t="s">
        <v>422</v>
      </c>
      <c r="G128" s="56"/>
      <c r="H128" s="56"/>
      <c r="I128" s="14">
        <f>I129</f>
        <v>6100</v>
      </c>
      <c r="J128" s="14">
        <f>J129</f>
        <v>6500</v>
      </c>
    </row>
    <row r="129" spans="1:10" ht="54">
      <c r="A129" s="2"/>
      <c r="B129" s="59" t="s">
        <v>562</v>
      </c>
      <c r="C129" s="60" t="s">
        <v>253</v>
      </c>
      <c r="D129" s="60" t="s">
        <v>322</v>
      </c>
      <c r="E129" s="61" t="s">
        <v>400</v>
      </c>
      <c r="F129" s="61" t="s">
        <v>70</v>
      </c>
      <c r="G129" s="62"/>
      <c r="H129" s="62"/>
      <c r="I129" s="63">
        <f>I130+I132+I134+I136</f>
        <v>6100</v>
      </c>
      <c r="J129" s="63">
        <f>J130+J132+J134+J136</f>
        <v>6500</v>
      </c>
    </row>
    <row r="130" spans="1:10" ht="54">
      <c r="A130" s="2"/>
      <c r="B130" s="67" t="s">
        <v>567</v>
      </c>
      <c r="C130" s="87" t="s">
        <v>253</v>
      </c>
      <c r="D130" s="87" t="s">
        <v>322</v>
      </c>
      <c r="E130" s="88" t="s">
        <v>400</v>
      </c>
      <c r="F130" s="88" t="s">
        <v>568</v>
      </c>
      <c r="G130" s="36"/>
      <c r="H130" s="36"/>
      <c r="I130" s="19">
        <f>I131</f>
        <v>890</v>
      </c>
      <c r="J130" s="19">
        <f>J131</f>
        <v>985</v>
      </c>
    </row>
    <row r="131" spans="1:10" ht="18">
      <c r="A131" s="2"/>
      <c r="B131" s="71" t="s">
        <v>465</v>
      </c>
      <c r="C131" s="86" t="s">
        <v>253</v>
      </c>
      <c r="D131" s="86" t="s">
        <v>322</v>
      </c>
      <c r="E131" s="86" t="s">
        <v>400</v>
      </c>
      <c r="F131" s="86" t="s">
        <v>568</v>
      </c>
      <c r="G131" s="40" t="s">
        <v>466</v>
      </c>
      <c r="H131" s="40" t="s">
        <v>259</v>
      </c>
      <c r="I131" s="41">
        <v>890</v>
      </c>
      <c r="J131" s="41">
        <v>985</v>
      </c>
    </row>
    <row r="132" spans="1:10" ht="54">
      <c r="A132" s="2"/>
      <c r="B132" s="67" t="s">
        <v>2</v>
      </c>
      <c r="C132" s="87" t="s">
        <v>253</v>
      </c>
      <c r="D132" s="87" t="s">
        <v>322</v>
      </c>
      <c r="E132" s="88" t="s">
        <v>400</v>
      </c>
      <c r="F132" s="88" t="s">
        <v>569</v>
      </c>
      <c r="G132" s="36"/>
      <c r="H132" s="36"/>
      <c r="I132" s="19">
        <f>I133</f>
        <v>1150</v>
      </c>
      <c r="J132" s="19">
        <f>J133</f>
        <v>1275</v>
      </c>
    </row>
    <row r="133" spans="1:10" ht="18">
      <c r="A133" s="2"/>
      <c r="B133" s="214" t="s">
        <v>465</v>
      </c>
      <c r="C133" s="21" t="s">
        <v>253</v>
      </c>
      <c r="D133" s="21" t="s">
        <v>322</v>
      </c>
      <c r="E133" s="21" t="s">
        <v>400</v>
      </c>
      <c r="F133" s="21" t="s">
        <v>569</v>
      </c>
      <c r="G133" s="77" t="s">
        <v>466</v>
      </c>
      <c r="H133" s="77" t="s">
        <v>259</v>
      </c>
      <c r="I133" s="22">
        <v>1150</v>
      </c>
      <c r="J133" s="22">
        <v>1275</v>
      </c>
    </row>
    <row r="134" spans="1:10" ht="90">
      <c r="A134" s="2"/>
      <c r="B134" s="59" t="s">
        <v>3</v>
      </c>
      <c r="C134" s="60" t="s">
        <v>253</v>
      </c>
      <c r="D134" s="60" t="s">
        <v>322</v>
      </c>
      <c r="E134" s="61" t="s">
        <v>400</v>
      </c>
      <c r="F134" s="61" t="s">
        <v>0</v>
      </c>
      <c r="G134" s="62"/>
      <c r="H134" s="62"/>
      <c r="I134" s="63">
        <f>I135</f>
        <v>480</v>
      </c>
      <c r="J134" s="63">
        <f>J135</f>
        <v>530</v>
      </c>
    </row>
    <row r="135" spans="1:10" ht="18">
      <c r="A135" s="2"/>
      <c r="B135" s="71" t="s">
        <v>465</v>
      </c>
      <c r="C135" s="86" t="s">
        <v>253</v>
      </c>
      <c r="D135" s="86" t="s">
        <v>322</v>
      </c>
      <c r="E135" s="86" t="s">
        <v>400</v>
      </c>
      <c r="F135" s="86" t="s">
        <v>0</v>
      </c>
      <c r="G135" s="40" t="s">
        <v>466</v>
      </c>
      <c r="H135" s="40" t="s">
        <v>259</v>
      </c>
      <c r="I135" s="41">
        <v>480</v>
      </c>
      <c r="J135" s="41">
        <v>530</v>
      </c>
    </row>
    <row r="136" spans="1:10" ht="72">
      <c r="A136" s="2"/>
      <c r="B136" s="67" t="s">
        <v>504</v>
      </c>
      <c r="C136" s="87" t="s">
        <v>253</v>
      </c>
      <c r="D136" s="87" t="s">
        <v>322</v>
      </c>
      <c r="E136" s="88" t="s">
        <v>400</v>
      </c>
      <c r="F136" s="88" t="s">
        <v>1</v>
      </c>
      <c r="G136" s="36"/>
      <c r="H136" s="36"/>
      <c r="I136" s="19">
        <f>I137</f>
        <v>3580</v>
      </c>
      <c r="J136" s="19">
        <f>J137</f>
        <v>3710</v>
      </c>
    </row>
    <row r="137" spans="1:10" ht="18">
      <c r="A137" s="2"/>
      <c r="B137" s="71" t="s">
        <v>465</v>
      </c>
      <c r="C137" s="86" t="s">
        <v>253</v>
      </c>
      <c r="D137" s="86" t="s">
        <v>322</v>
      </c>
      <c r="E137" s="86" t="s">
        <v>400</v>
      </c>
      <c r="F137" s="86" t="s">
        <v>1</v>
      </c>
      <c r="G137" s="40" t="s">
        <v>466</v>
      </c>
      <c r="H137" s="40" t="s">
        <v>259</v>
      </c>
      <c r="I137" s="41">
        <v>3580</v>
      </c>
      <c r="J137" s="41">
        <v>3710</v>
      </c>
    </row>
    <row r="138" spans="1:10" ht="18">
      <c r="A138" s="2"/>
      <c r="B138" s="68" t="s">
        <v>163</v>
      </c>
      <c r="C138" s="147" t="s">
        <v>253</v>
      </c>
      <c r="D138" s="147" t="s">
        <v>322</v>
      </c>
      <c r="E138" s="148" t="s">
        <v>184</v>
      </c>
      <c r="F138" s="130"/>
      <c r="G138" s="69"/>
      <c r="H138" s="69"/>
      <c r="I138" s="70">
        <f>I146+I139</f>
        <v>27526.1</v>
      </c>
      <c r="J138" s="70">
        <f>J146+J139</f>
        <v>27526.1</v>
      </c>
    </row>
    <row r="139" spans="1:10" ht="18">
      <c r="A139" s="2"/>
      <c r="B139" s="55" t="s">
        <v>57</v>
      </c>
      <c r="C139" s="49" t="s">
        <v>253</v>
      </c>
      <c r="D139" s="49" t="s">
        <v>322</v>
      </c>
      <c r="E139" s="9" t="s">
        <v>184</v>
      </c>
      <c r="F139" s="12" t="s">
        <v>480</v>
      </c>
      <c r="G139" s="56"/>
      <c r="H139" s="56"/>
      <c r="I139" s="14">
        <f>I140+I143</f>
        <v>8790.7</v>
      </c>
      <c r="J139" s="14">
        <f>J140+J143</f>
        <v>8790.7</v>
      </c>
    </row>
    <row r="140" spans="1:10" ht="36">
      <c r="A140" s="2"/>
      <c r="B140" s="55" t="s">
        <v>535</v>
      </c>
      <c r="C140" s="49" t="s">
        <v>253</v>
      </c>
      <c r="D140" s="49" t="s">
        <v>322</v>
      </c>
      <c r="E140" s="9" t="s">
        <v>184</v>
      </c>
      <c r="F140" s="12" t="s">
        <v>534</v>
      </c>
      <c r="G140" s="56"/>
      <c r="H140" s="56"/>
      <c r="I140" s="14">
        <f>I141</f>
        <v>297.7</v>
      </c>
      <c r="J140" s="14">
        <f>J141</f>
        <v>297.7</v>
      </c>
    </row>
    <row r="141" spans="1:10" ht="36">
      <c r="A141" s="2"/>
      <c r="B141" s="59" t="s">
        <v>414</v>
      </c>
      <c r="C141" s="60" t="s">
        <v>253</v>
      </c>
      <c r="D141" s="60" t="s">
        <v>322</v>
      </c>
      <c r="E141" s="61" t="s">
        <v>184</v>
      </c>
      <c r="F141" s="65" t="s">
        <v>415</v>
      </c>
      <c r="G141" s="62"/>
      <c r="H141" s="62"/>
      <c r="I141" s="63">
        <f>I142</f>
        <v>297.7</v>
      </c>
      <c r="J141" s="63">
        <f>J142</f>
        <v>297.7</v>
      </c>
    </row>
    <row r="142" spans="1:10" ht="54">
      <c r="A142" s="2"/>
      <c r="B142" s="132" t="s">
        <v>67</v>
      </c>
      <c r="C142" s="69" t="s">
        <v>253</v>
      </c>
      <c r="D142" s="69" t="s">
        <v>322</v>
      </c>
      <c r="E142" s="69" t="s">
        <v>184</v>
      </c>
      <c r="F142" s="69" t="s">
        <v>415</v>
      </c>
      <c r="G142" s="69" t="s">
        <v>346</v>
      </c>
      <c r="H142" s="69" t="s">
        <v>66</v>
      </c>
      <c r="I142" s="143">
        <v>297.7</v>
      </c>
      <c r="J142" s="143">
        <v>297.7</v>
      </c>
    </row>
    <row r="143" spans="1:10" ht="54">
      <c r="A143" s="2"/>
      <c r="B143" s="146" t="s">
        <v>78</v>
      </c>
      <c r="C143" s="60" t="s">
        <v>253</v>
      </c>
      <c r="D143" s="60" t="s">
        <v>322</v>
      </c>
      <c r="E143" s="61" t="s">
        <v>184</v>
      </c>
      <c r="F143" s="65" t="s">
        <v>87</v>
      </c>
      <c r="G143" s="56"/>
      <c r="H143" s="56"/>
      <c r="I143" s="14">
        <f>I144</f>
        <v>8493</v>
      </c>
      <c r="J143" s="14">
        <f>J144</f>
        <v>8493</v>
      </c>
    </row>
    <row r="144" spans="1:10" ht="72">
      <c r="A144" s="2"/>
      <c r="B144" s="15" t="s">
        <v>90</v>
      </c>
      <c r="C144" s="89" t="s">
        <v>253</v>
      </c>
      <c r="D144" s="89" t="s">
        <v>322</v>
      </c>
      <c r="E144" s="5" t="s">
        <v>184</v>
      </c>
      <c r="F144" s="44" t="s">
        <v>91</v>
      </c>
      <c r="G144" s="36"/>
      <c r="H144" s="36"/>
      <c r="I144" s="108">
        <f>I145</f>
        <v>8493</v>
      </c>
      <c r="J144" s="108">
        <f>J145</f>
        <v>8493</v>
      </c>
    </row>
    <row r="145" spans="1:10" ht="72">
      <c r="A145" s="2"/>
      <c r="B145" s="85" t="s">
        <v>498</v>
      </c>
      <c r="C145" s="40" t="s">
        <v>253</v>
      </c>
      <c r="D145" s="40" t="s">
        <v>322</v>
      </c>
      <c r="E145" s="40" t="s">
        <v>184</v>
      </c>
      <c r="F145" s="40" t="s">
        <v>91</v>
      </c>
      <c r="G145" s="40" t="s">
        <v>346</v>
      </c>
      <c r="H145" s="40" t="s">
        <v>236</v>
      </c>
      <c r="I145" s="41">
        <v>8493</v>
      </c>
      <c r="J145" s="41">
        <v>8493</v>
      </c>
    </row>
    <row r="146" spans="1:10" ht="18">
      <c r="A146" s="2"/>
      <c r="B146" s="55" t="s">
        <v>307</v>
      </c>
      <c r="C146" s="49" t="s">
        <v>253</v>
      </c>
      <c r="D146" s="49" t="s">
        <v>322</v>
      </c>
      <c r="E146" s="9" t="s">
        <v>184</v>
      </c>
      <c r="F146" s="12" t="s">
        <v>473</v>
      </c>
      <c r="G146" s="56"/>
      <c r="H146" s="56"/>
      <c r="I146" s="14">
        <f>I147</f>
        <v>18735.399999999998</v>
      </c>
      <c r="J146" s="14">
        <f>J147</f>
        <v>18735.399999999998</v>
      </c>
    </row>
    <row r="147" spans="1:10" ht="36">
      <c r="A147" s="2"/>
      <c r="B147" s="55" t="s">
        <v>506</v>
      </c>
      <c r="C147" s="49" t="s">
        <v>253</v>
      </c>
      <c r="D147" s="49" t="s">
        <v>322</v>
      </c>
      <c r="E147" s="9" t="s">
        <v>184</v>
      </c>
      <c r="F147" s="12" t="s">
        <v>481</v>
      </c>
      <c r="G147" s="56"/>
      <c r="H147" s="56"/>
      <c r="I147" s="14">
        <f>I148+I150</f>
        <v>18735.399999999998</v>
      </c>
      <c r="J147" s="14">
        <f>J148+J150</f>
        <v>18735.399999999998</v>
      </c>
    </row>
    <row r="148" spans="1:10" ht="36">
      <c r="A148" s="2"/>
      <c r="B148" s="59" t="s">
        <v>47</v>
      </c>
      <c r="C148" s="60" t="s">
        <v>253</v>
      </c>
      <c r="D148" s="60" t="s">
        <v>322</v>
      </c>
      <c r="E148" s="61" t="s">
        <v>184</v>
      </c>
      <c r="F148" s="65" t="s">
        <v>482</v>
      </c>
      <c r="G148" s="62"/>
      <c r="H148" s="62"/>
      <c r="I148" s="63">
        <f>I149</f>
        <v>2422.6</v>
      </c>
      <c r="J148" s="63">
        <f>J149</f>
        <v>2422.6</v>
      </c>
    </row>
    <row r="149" spans="1:10" ht="54">
      <c r="A149" s="2"/>
      <c r="B149" s="54" t="s">
        <v>125</v>
      </c>
      <c r="C149" s="18" t="s">
        <v>253</v>
      </c>
      <c r="D149" s="18" t="s">
        <v>322</v>
      </c>
      <c r="E149" s="18" t="s">
        <v>184</v>
      </c>
      <c r="F149" s="28" t="s">
        <v>482</v>
      </c>
      <c r="G149" s="35" t="s">
        <v>382</v>
      </c>
      <c r="H149" s="35" t="s">
        <v>343</v>
      </c>
      <c r="I149" s="30">
        <v>2422.6</v>
      </c>
      <c r="J149" s="30">
        <v>2422.6</v>
      </c>
    </row>
    <row r="150" spans="1:10" ht="54">
      <c r="A150" s="2"/>
      <c r="B150" s="59" t="s">
        <v>124</v>
      </c>
      <c r="C150" s="60" t="s">
        <v>253</v>
      </c>
      <c r="D150" s="60" t="s">
        <v>322</v>
      </c>
      <c r="E150" s="61" t="s">
        <v>184</v>
      </c>
      <c r="F150" s="65" t="s">
        <v>79</v>
      </c>
      <c r="G150" s="62"/>
      <c r="H150" s="62"/>
      <c r="I150" s="63">
        <f>I151</f>
        <v>16312.8</v>
      </c>
      <c r="J150" s="63">
        <f>J151</f>
        <v>16312.8</v>
      </c>
    </row>
    <row r="151" spans="1:10" ht="54">
      <c r="A151" s="2"/>
      <c r="B151" s="144" t="s">
        <v>125</v>
      </c>
      <c r="C151" s="86" t="s">
        <v>253</v>
      </c>
      <c r="D151" s="86" t="s">
        <v>322</v>
      </c>
      <c r="E151" s="86" t="s">
        <v>184</v>
      </c>
      <c r="F151" s="86" t="s">
        <v>79</v>
      </c>
      <c r="G151" s="40" t="s">
        <v>346</v>
      </c>
      <c r="H151" s="40" t="s">
        <v>343</v>
      </c>
      <c r="I151" s="41">
        <v>16312.8</v>
      </c>
      <c r="J151" s="41">
        <v>16312.8</v>
      </c>
    </row>
    <row r="152" spans="1:10" ht="18">
      <c r="A152" s="2"/>
      <c r="B152" s="7" t="s">
        <v>547</v>
      </c>
      <c r="C152" s="49" t="s">
        <v>253</v>
      </c>
      <c r="D152" s="49" t="s">
        <v>214</v>
      </c>
      <c r="E152" s="9"/>
      <c r="F152" s="56"/>
      <c r="G152" s="56"/>
      <c r="H152" s="56"/>
      <c r="I152" s="14">
        <f aca="true" t="shared" si="7" ref="I152:J154">I153</f>
        <v>7196.7</v>
      </c>
      <c r="J152" s="14">
        <f t="shared" si="7"/>
        <v>7412.6</v>
      </c>
    </row>
    <row r="153" spans="1:10" ht="18">
      <c r="A153" s="2"/>
      <c r="B153" s="7" t="s">
        <v>424</v>
      </c>
      <c r="C153" s="49" t="s">
        <v>253</v>
      </c>
      <c r="D153" s="49" t="s">
        <v>214</v>
      </c>
      <c r="E153" s="9" t="s">
        <v>529</v>
      </c>
      <c r="F153" s="56"/>
      <c r="G153" s="56"/>
      <c r="H153" s="56"/>
      <c r="I153" s="14">
        <f t="shared" si="7"/>
        <v>7196.7</v>
      </c>
      <c r="J153" s="14">
        <f t="shared" si="7"/>
        <v>7412.6</v>
      </c>
    </row>
    <row r="154" spans="1:10" ht="18">
      <c r="A154" s="2"/>
      <c r="B154" s="55" t="s">
        <v>176</v>
      </c>
      <c r="C154" s="49" t="s">
        <v>253</v>
      </c>
      <c r="D154" s="49" t="s">
        <v>214</v>
      </c>
      <c r="E154" s="9" t="s">
        <v>529</v>
      </c>
      <c r="F154" s="9" t="s">
        <v>177</v>
      </c>
      <c r="G154" s="56"/>
      <c r="H154" s="56"/>
      <c r="I154" s="14">
        <f t="shared" si="7"/>
        <v>7196.7</v>
      </c>
      <c r="J154" s="14">
        <f t="shared" si="7"/>
        <v>7412.6</v>
      </c>
    </row>
    <row r="155" spans="1:10" ht="18">
      <c r="A155" s="2"/>
      <c r="B155" s="59" t="s">
        <v>362</v>
      </c>
      <c r="C155" s="92" t="s">
        <v>253</v>
      </c>
      <c r="D155" s="92" t="s">
        <v>214</v>
      </c>
      <c r="E155" s="61" t="s">
        <v>529</v>
      </c>
      <c r="F155" s="65" t="s">
        <v>178</v>
      </c>
      <c r="G155" s="62"/>
      <c r="H155" s="62"/>
      <c r="I155" s="63">
        <f>I156</f>
        <v>7196.7</v>
      </c>
      <c r="J155" s="63">
        <f>J156</f>
        <v>7412.6</v>
      </c>
    </row>
    <row r="156" spans="1:10" ht="48" customHeight="1">
      <c r="A156" s="2"/>
      <c r="B156" s="46" t="s">
        <v>288</v>
      </c>
      <c r="C156" s="112" t="s">
        <v>253</v>
      </c>
      <c r="D156" s="112" t="s">
        <v>214</v>
      </c>
      <c r="E156" s="62" t="s">
        <v>529</v>
      </c>
      <c r="F156" s="62" t="s">
        <v>178</v>
      </c>
      <c r="G156" s="62" t="s">
        <v>463</v>
      </c>
      <c r="H156" s="62" t="s">
        <v>259</v>
      </c>
      <c r="I156" s="48">
        <v>7196.7</v>
      </c>
      <c r="J156" s="48">
        <v>7412.6</v>
      </c>
    </row>
    <row r="157" spans="1:10" ht="18">
      <c r="A157" s="2"/>
      <c r="B157" s="7" t="s">
        <v>21</v>
      </c>
      <c r="C157" s="49" t="s">
        <v>253</v>
      </c>
      <c r="D157" s="49" t="s">
        <v>22</v>
      </c>
      <c r="E157" s="9"/>
      <c r="F157" s="56"/>
      <c r="G157" s="56"/>
      <c r="H157" s="56"/>
      <c r="I157" s="14">
        <f aca="true" t="shared" si="8" ref="I157:J159">I158</f>
        <v>699.9</v>
      </c>
      <c r="J157" s="14">
        <f t="shared" si="8"/>
        <v>741.9</v>
      </c>
    </row>
    <row r="158" spans="1:10" ht="18">
      <c r="A158" s="2"/>
      <c r="B158" s="55" t="s">
        <v>23</v>
      </c>
      <c r="C158" s="11" t="s">
        <v>253</v>
      </c>
      <c r="D158" s="11" t="s">
        <v>22</v>
      </c>
      <c r="E158" s="12" t="s">
        <v>24</v>
      </c>
      <c r="F158" s="12"/>
      <c r="G158" s="56"/>
      <c r="H158" s="56"/>
      <c r="I158" s="14">
        <f t="shared" si="8"/>
        <v>699.9</v>
      </c>
      <c r="J158" s="14">
        <f t="shared" si="8"/>
        <v>741.9</v>
      </c>
    </row>
    <row r="159" spans="1:10" ht="54">
      <c r="A159" s="2"/>
      <c r="B159" s="59" t="s">
        <v>226</v>
      </c>
      <c r="C159" s="92" t="s">
        <v>253</v>
      </c>
      <c r="D159" s="92" t="s">
        <v>22</v>
      </c>
      <c r="E159" s="61" t="s">
        <v>24</v>
      </c>
      <c r="F159" s="65" t="s">
        <v>169</v>
      </c>
      <c r="G159" s="62"/>
      <c r="H159" s="62"/>
      <c r="I159" s="63">
        <f t="shared" si="8"/>
        <v>699.9</v>
      </c>
      <c r="J159" s="63">
        <f t="shared" si="8"/>
        <v>741.9</v>
      </c>
    </row>
    <row r="160" spans="1:10" ht="18.75" thickBot="1">
      <c r="A160" s="2"/>
      <c r="B160" s="64" t="s">
        <v>381</v>
      </c>
      <c r="C160" s="32" t="s">
        <v>253</v>
      </c>
      <c r="D160" s="32" t="s">
        <v>22</v>
      </c>
      <c r="E160" s="31" t="s">
        <v>24</v>
      </c>
      <c r="F160" s="31" t="s">
        <v>169</v>
      </c>
      <c r="G160" s="31" t="s">
        <v>382</v>
      </c>
      <c r="H160" s="31" t="s">
        <v>259</v>
      </c>
      <c r="I160" s="26">
        <v>699.9</v>
      </c>
      <c r="J160" s="26">
        <v>741.9</v>
      </c>
    </row>
    <row r="161" spans="1:10" ht="54.75" thickBot="1">
      <c r="A161" s="95" t="s">
        <v>211</v>
      </c>
      <c r="B161" s="96" t="s">
        <v>229</v>
      </c>
      <c r="C161" s="97" t="s">
        <v>347</v>
      </c>
      <c r="D161" s="97"/>
      <c r="E161" s="98" t="s">
        <v>313</v>
      </c>
      <c r="F161" s="98" t="s">
        <v>313</v>
      </c>
      <c r="G161" s="98" t="s">
        <v>313</v>
      </c>
      <c r="H161" s="98" t="s">
        <v>313</v>
      </c>
      <c r="I161" s="99">
        <f>I162+I179+I188</f>
        <v>47313.899999999994</v>
      </c>
      <c r="J161" s="99">
        <f>J162+J179+J188</f>
        <v>49799.1</v>
      </c>
    </row>
    <row r="162" spans="1:10" ht="18">
      <c r="A162" s="100"/>
      <c r="B162" s="101" t="s">
        <v>377</v>
      </c>
      <c r="C162" s="102" t="s">
        <v>347</v>
      </c>
      <c r="D162" s="102" t="s">
        <v>317</v>
      </c>
      <c r="E162" s="103"/>
      <c r="F162" s="104"/>
      <c r="G162" s="104"/>
      <c r="H162" s="104"/>
      <c r="I162" s="105">
        <f>I163</f>
        <v>42428.1</v>
      </c>
      <c r="J162" s="105">
        <f>J163</f>
        <v>44738.5</v>
      </c>
    </row>
    <row r="163" spans="1:10" ht="18">
      <c r="A163" s="100"/>
      <c r="B163" s="7" t="s">
        <v>375</v>
      </c>
      <c r="C163" s="49" t="s">
        <v>347</v>
      </c>
      <c r="D163" s="49" t="s">
        <v>317</v>
      </c>
      <c r="E163" s="9" t="s">
        <v>20</v>
      </c>
      <c r="F163" s="106"/>
      <c r="G163" s="106"/>
      <c r="H163" s="106"/>
      <c r="I163" s="107">
        <f>I164+I170+I176</f>
        <v>42428.1</v>
      </c>
      <c r="J163" s="107">
        <f>J164+J170+J176</f>
        <v>44738.5</v>
      </c>
    </row>
    <row r="164" spans="1:10" ht="54.75" customHeight="1">
      <c r="A164" s="100"/>
      <c r="B164" s="7" t="s">
        <v>380</v>
      </c>
      <c r="C164" s="11" t="s">
        <v>347</v>
      </c>
      <c r="D164" s="11" t="s">
        <v>317</v>
      </c>
      <c r="E164" s="12" t="s">
        <v>20</v>
      </c>
      <c r="F164" s="12" t="s">
        <v>407</v>
      </c>
      <c r="G164" s="56"/>
      <c r="H164" s="56"/>
      <c r="I164" s="14">
        <f>I165</f>
        <v>9366</v>
      </c>
      <c r="J164" s="14">
        <f>J165</f>
        <v>9752.4</v>
      </c>
    </row>
    <row r="165" spans="1:10" ht="18">
      <c r="A165" s="100"/>
      <c r="B165" s="15" t="s">
        <v>378</v>
      </c>
      <c r="C165" s="16" t="s">
        <v>347</v>
      </c>
      <c r="D165" s="16" t="s">
        <v>317</v>
      </c>
      <c r="E165" s="17" t="s">
        <v>20</v>
      </c>
      <c r="F165" s="17" t="s">
        <v>409</v>
      </c>
      <c r="G165" s="36"/>
      <c r="H165" s="36"/>
      <c r="I165" s="19">
        <f>SUM(I166:I169)</f>
        <v>9366</v>
      </c>
      <c r="J165" s="19">
        <f>SUM(J166:J169)</f>
        <v>9752.4</v>
      </c>
    </row>
    <row r="166" spans="1:10" ht="18">
      <c r="A166" s="100"/>
      <c r="B166" s="91" t="s">
        <v>381</v>
      </c>
      <c r="C166" s="47" t="s">
        <v>347</v>
      </c>
      <c r="D166" s="47" t="s">
        <v>317</v>
      </c>
      <c r="E166" s="47" t="s">
        <v>20</v>
      </c>
      <c r="F166" s="47" t="s">
        <v>409</v>
      </c>
      <c r="G166" s="62" t="s">
        <v>382</v>
      </c>
      <c r="H166" s="62" t="s">
        <v>259</v>
      </c>
      <c r="I166" s="48">
        <v>1417.8</v>
      </c>
      <c r="J166" s="48">
        <v>1416.5</v>
      </c>
    </row>
    <row r="167" spans="1:10" ht="54">
      <c r="A167" s="100"/>
      <c r="B167" s="73" t="s">
        <v>216</v>
      </c>
      <c r="C167" s="28" t="s">
        <v>347</v>
      </c>
      <c r="D167" s="28" t="s">
        <v>317</v>
      </c>
      <c r="E167" s="28" t="s">
        <v>20</v>
      </c>
      <c r="F167" s="28" t="s">
        <v>409</v>
      </c>
      <c r="G167" s="35" t="s">
        <v>382</v>
      </c>
      <c r="H167" s="35" t="s">
        <v>269</v>
      </c>
      <c r="I167" s="30">
        <v>283.3</v>
      </c>
      <c r="J167" s="30">
        <v>283.3</v>
      </c>
    </row>
    <row r="168" spans="1:10" ht="18">
      <c r="A168" s="2"/>
      <c r="B168" s="27" t="s">
        <v>68</v>
      </c>
      <c r="C168" s="35" t="s">
        <v>347</v>
      </c>
      <c r="D168" s="35" t="s">
        <v>317</v>
      </c>
      <c r="E168" s="28" t="s">
        <v>20</v>
      </c>
      <c r="F168" s="35" t="s">
        <v>358</v>
      </c>
      <c r="G168" s="35" t="s">
        <v>382</v>
      </c>
      <c r="H168" s="35" t="s">
        <v>259</v>
      </c>
      <c r="I168" s="30">
        <v>6462.6</v>
      </c>
      <c r="J168" s="30">
        <v>6850.3</v>
      </c>
    </row>
    <row r="169" spans="1:10" ht="54">
      <c r="A169" s="2"/>
      <c r="B169" s="73" t="s">
        <v>216</v>
      </c>
      <c r="C169" s="28" t="s">
        <v>347</v>
      </c>
      <c r="D169" s="28" t="s">
        <v>317</v>
      </c>
      <c r="E169" s="28" t="s">
        <v>20</v>
      </c>
      <c r="F169" s="28" t="s">
        <v>358</v>
      </c>
      <c r="G169" s="35" t="s">
        <v>382</v>
      </c>
      <c r="H169" s="35" t="s">
        <v>269</v>
      </c>
      <c r="I169" s="30">
        <v>1202.3</v>
      </c>
      <c r="J169" s="30">
        <v>1202.3</v>
      </c>
    </row>
    <row r="170" spans="1:10" ht="56.25" customHeight="1">
      <c r="A170" s="2"/>
      <c r="B170" s="7" t="s">
        <v>548</v>
      </c>
      <c r="C170" s="49" t="s">
        <v>347</v>
      </c>
      <c r="D170" s="49" t="s">
        <v>317</v>
      </c>
      <c r="E170" s="12" t="s">
        <v>20</v>
      </c>
      <c r="F170" s="9" t="s">
        <v>429</v>
      </c>
      <c r="G170" s="9"/>
      <c r="H170" s="9"/>
      <c r="I170" s="10">
        <f>I171</f>
        <v>1250.8</v>
      </c>
      <c r="J170" s="10">
        <f>J171</f>
        <v>1325.9</v>
      </c>
    </row>
    <row r="171" spans="1:10" ht="36">
      <c r="A171" s="2"/>
      <c r="B171" s="15" t="s">
        <v>550</v>
      </c>
      <c r="C171" s="87" t="s">
        <v>347</v>
      </c>
      <c r="D171" s="87" t="s">
        <v>317</v>
      </c>
      <c r="E171" s="17" t="s">
        <v>20</v>
      </c>
      <c r="F171" s="88" t="s">
        <v>430</v>
      </c>
      <c r="G171" s="88"/>
      <c r="H171" s="88"/>
      <c r="I171" s="108">
        <f>I172+I174</f>
        <v>1250.8</v>
      </c>
      <c r="J171" s="108">
        <f>J172+J174</f>
        <v>1325.9</v>
      </c>
    </row>
    <row r="172" spans="1:10" ht="36">
      <c r="A172" s="2"/>
      <c r="B172" s="3" t="s">
        <v>308</v>
      </c>
      <c r="C172" s="89" t="s">
        <v>347</v>
      </c>
      <c r="D172" s="89" t="s">
        <v>317</v>
      </c>
      <c r="E172" s="44" t="s">
        <v>20</v>
      </c>
      <c r="F172" s="5" t="s">
        <v>309</v>
      </c>
      <c r="G172" s="5"/>
      <c r="H172" s="5"/>
      <c r="I172" s="6">
        <f>I173</f>
        <v>450.3</v>
      </c>
      <c r="J172" s="6">
        <f>J173</f>
        <v>477.3</v>
      </c>
    </row>
    <row r="173" spans="1:10" ht="18">
      <c r="A173" s="2"/>
      <c r="B173" s="20" t="s">
        <v>381</v>
      </c>
      <c r="C173" s="77" t="s">
        <v>347</v>
      </c>
      <c r="D173" s="77" t="s">
        <v>317</v>
      </c>
      <c r="E173" s="77" t="s">
        <v>20</v>
      </c>
      <c r="F173" s="77" t="s">
        <v>309</v>
      </c>
      <c r="G173" s="77" t="s">
        <v>382</v>
      </c>
      <c r="H173" s="77" t="s">
        <v>259</v>
      </c>
      <c r="I173" s="22">
        <v>450.3</v>
      </c>
      <c r="J173" s="22">
        <v>477.3</v>
      </c>
    </row>
    <row r="174" spans="1:10" ht="54">
      <c r="A174" s="2"/>
      <c r="B174" s="109" t="s">
        <v>225</v>
      </c>
      <c r="C174" s="60" t="s">
        <v>347</v>
      </c>
      <c r="D174" s="60" t="s">
        <v>317</v>
      </c>
      <c r="E174" s="65" t="s">
        <v>20</v>
      </c>
      <c r="F174" s="61" t="s">
        <v>310</v>
      </c>
      <c r="G174" s="61"/>
      <c r="H174" s="61"/>
      <c r="I174" s="110">
        <f>I175</f>
        <v>800.5</v>
      </c>
      <c r="J174" s="110">
        <f>J175</f>
        <v>848.6</v>
      </c>
    </row>
    <row r="175" spans="1:10" ht="18">
      <c r="A175" s="2"/>
      <c r="B175" s="27" t="s">
        <v>381</v>
      </c>
      <c r="C175" s="35" t="s">
        <v>347</v>
      </c>
      <c r="D175" s="35" t="s">
        <v>317</v>
      </c>
      <c r="E175" s="35" t="s">
        <v>20</v>
      </c>
      <c r="F175" s="35" t="s">
        <v>310</v>
      </c>
      <c r="G175" s="35" t="s">
        <v>382</v>
      </c>
      <c r="H175" s="35" t="s">
        <v>259</v>
      </c>
      <c r="I175" s="30">
        <v>800.5</v>
      </c>
      <c r="J175" s="30">
        <v>848.6</v>
      </c>
    </row>
    <row r="176" spans="1:10" ht="18">
      <c r="A176" s="2"/>
      <c r="B176" s="55" t="s">
        <v>290</v>
      </c>
      <c r="C176" s="11" t="s">
        <v>347</v>
      </c>
      <c r="D176" s="11" t="s">
        <v>317</v>
      </c>
      <c r="E176" s="12" t="s">
        <v>20</v>
      </c>
      <c r="F176" s="12" t="s">
        <v>431</v>
      </c>
      <c r="G176" s="56"/>
      <c r="H176" s="56"/>
      <c r="I176" s="14">
        <f>I177</f>
        <v>31811.3</v>
      </c>
      <c r="J176" s="14">
        <f>J177</f>
        <v>33660.2</v>
      </c>
    </row>
    <row r="177" spans="1:10" ht="18">
      <c r="A177" s="2"/>
      <c r="B177" s="15" t="s">
        <v>362</v>
      </c>
      <c r="C177" s="87" t="s">
        <v>347</v>
      </c>
      <c r="D177" s="87" t="s">
        <v>317</v>
      </c>
      <c r="E177" s="88" t="s">
        <v>20</v>
      </c>
      <c r="F177" s="88" t="s">
        <v>171</v>
      </c>
      <c r="G177" s="88"/>
      <c r="H177" s="88"/>
      <c r="I177" s="108">
        <f>SUM(I178:I178)</f>
        <v>31811.3</v>
      </c>
      <c r="J177" s="108">
        <f>SUM(J178:J178)</f>
        <v>33660.2</v>
      </c>
    </row>
    <row r="178" spans="1:10" ht="18">
      <c r="A178" s="2"/>
      <c r="B178" s="46" t="s">
        <v>18</v>
      </c>
      <c r="C178" s="112" t="s">
        <v>347</v>
      </c>
      <c r="D178" s="112" t="s">
        <v>317</v>
      </c>
      <c r="E178" s="62" t="s">
        <v>20</v>
      </c>
      <c r="F178" s="62" t="s">
        <v>171</v>
      </c>
      <c r="G178" s="62" t="s">
        <v>344</v>
      </c>
      <c r="H178" s="62" t="s">
        <v>259</v>
      </c>
      <c r="I178" s="48">
        <f>30814.8+996.5</f>
        <v>31811.3</v>
      </c>
      <c r="J178" s="48">
        <f>32663.7+996.5</f>
        <v>33660.2</v>
      </c>
    </row>
    <row r="179" spans="1:10" ht="18">
      <c r="A179" s="2"/>
      <c r="B179" s="55" t="s">
        <v>351</v>
      </c>
      <c r="C179" s="11" t="s">
        <v>347</v>
      </c>
      <c r="D179" s="11" t="s">
        <v>390</v>
      </c>
      <c r="E179" s="12"/>
      <c r="F179" s="13"/>
      <c r="G179" s="13"/>
      <c r="H179" s="13"/>
      <c r="I179" s="14">
        <f>I184+I180</f>
        <v>4482.799999999999</v>
      </c>
      <c r="J179" s="14">
        <f>J184+J180</f>
        <v>4657.599999999999</v>
      </c>
    </row>
    <row r="180" spans="1:10" ht="18">
      <c r="A180" s="2"/>
      <c r="B180" s="55" t="s">
        <v>132</v>
      </c>
      <c r="C180" s="11" t="s">
        <v>347</v>
      </c>
      <c r="D180" s="11" t="s">
        <v>390</v>
      </c>
      <c r="E180" s="12" t="s">
        <v>133</v>
      </c>
      <c r="F180" s="56"/>
      <c r="G180" s="56"/>
      <c r="H180" s="56"/>
      <c r="I180" s="14">
        <f aca="true" t="shared" si="9" ref="I180:J182">I181</f>
        <v>1570.3999999999996</v>
      </c>
      <c r="J180" s="14">
        <f t="shared" si="9"/>
        <v>1570.3999999999996</v>
      </c>
    </row>
    <row r="181" spans="1:10" ht="18">
      <c r="A181" s="2"/>
      <c r="B181" s="55" t="s">
        <v>73</v>
      </c>
      <c r="C181" s="49" t="s">
        <v>347</v>
      </c>
      <c r="D181" s="49" t="s">
        <v>390</v>
      </c>
      <c r="E181" s="9" t="s">
        <v>133</v>
      </c>
      <c r="F181" s="9" t="s">
        <v>71</v>
      </c>
      <c r="G181" s="9"/>
      <c r="H181" s="9"/>
      <c r="I181" s="14">
        <f t="shared" si="9"/>
        <v>1570.3999999999996</v>
      </c>
      <c r="J181" s="14">
        <f t="shared" si="9"/>
        <v>1570.3999999999996</v>
      </c>
    </row>
    <row r="182" spans="1:10" ht="36">
      <c r="A182" s="2"/>
      <c r="B182" s="59" t="s">
        <v>74</v>
      </c>
      <c r="C182" s="60" t="s">
        <v>347</v>
      </c>
      <c r="D182" s="60" t="s">
        <v>390</v>
      </c>
      <c r="E182" s="61" t="s">
        <v>133</v>
      </c>
      <c r="F182" s="61" t="s">
        <v>72</v>
      </c>
      <c r="G182" s="61"/>
      <c r="H182" s="61"/>
      <c r="I182" s="63">
        <f t="shared" si="9"/>
        <v>1570.3999999999996</v>
      </c>
      <c r="J182" s="63">
        <f t="shared" si="9"/>
        <v>1570.3999999999996</v>
      </c>
    </row>
    <row r="183" spans="1:10" ht="18">
      <c r="A183" s="2"/>
      <c r="B183" s="66" t="s">
        <v>18</v>
      </c>
      <c r="C183" s="93" t="s">
        <v>347</v>
      </c>
      <c r="D183" s="93" t="s">
        <v>390</v>
      </c>
      <c r="E183" s="86" t="s">
        <v>133</v>
      </c>
      <c r="F183" s="86" t="s">
        <v>72</v>
      </c>
      <c r="G183" s="86" t="s">
        <v>344</v>
      </c>
      <c r="H183" s="86" t="s">
        <v>259</v>
      </c>
      <c r="I183" s="41">
        <f>11290.4-9720</f>
        <v>1570.3999999999996</v>
      </c>
      <c r="J183" s="41">
        <f>11290.4-9720</f>
        <v>1570.3999999999996</v>
      </c>
    </row>
    <row r="184" spans="1:10" ht="18">
      <c r="A184" s="2"/>
      <c r="B184" s="55" t="s">
        <v>359</v>
      </c>
      <c r="C184" s="11" t="s">
        <v>347</v>
      </c>
      <c r="D184" s="11" t="s">
        <v>390</v>
      </c>
      <c r="E184" s="12" t="s">
        <v>545</v>
      </c>
      <c r="F184" s="56"/>
      <c r="G184" s="56"/>
      <c r="H184" s="56"/>
      <c r="I184" s="14">
        <f aca="true" t="shared" si="10" ref="I184:J186">I185</f>
        <v>2912.4</v>
      </c>
      <c r="J184" s="14">
        <f t="shared" si="10"/>
        <v>3087.2</v>
      </c>
    </row>
    <row r="185" spans="1:10" ht="36">
      <c r="A185" s="2"/>
      <c r="B185" s="7" t="s">
        <v>360</v>
      </c>
      <c r="C185" s="49" t="s">
        <v>347</v>
      </c>
      <c r="D185" s="49" t="s">
        <v>390</v>
      </c>
      <c r="E185" s="9" t="s">
        <v>545</v>
      </c>
      <c r="F185" s="9" t="s">
        <v>434</v>
      </c>
      <c r="G185" s="9"/>
      <c r="H185" s="9"/>
      <c r="I185" s="10">
        <f t="shared" si="10"/>
        <v>2912.4</v>
      </c>
      <c r="J185" s="10">
        <f t="shared" si="10"/>
        <v>3087.2</v>
      </c>
    </row>
    <row r="186" spans="1:10" ht="18">
      <c r="A186" s="2"/>
      <c r="B186" s="113" t="s">
        <v>361</v>
      </c>
      <c r="C186" s="57" t="s">
        <v>347</v>
      </c>
      <c r="D186" s="57" t="s">
        <v>390</v>
      </c>
      <c r="E186" s="58" t="s">
        <v>545</v>
      </c>
      <c r="F186" s="58" t="s">
        <v>435</v>
      </c>
      <c r="G186" s="58"/>
      <c r="H186" s="58"/>
      <c r="I186" s="72">
        <f t="shared" si="10"/>
        <v>2912.4</v>
      </c>
      <c r="J186" s="72">
        <f t="shared" si="10"/>
        <v>3087.2</v>
      </c>
    </row>
    <row r="187" spans="1:10" ht="18">
      <c r="A187" s="2"/>
      <c r="B187" s="27" t="s">
        <v>381</v>
      </c>
      <c r="C187" s="114" t="s">
        <v>347</v>
      </c>
      <c r="D187" s="114" t="s">
        <v>390</v>
      </c>
      <c r="E187" s="18" t="s">
        <v>545</v>
      </c>
      <c r="F187" s="18" t="s">
        <v>435</v>
      </c>
      <c r="G187" s="18" t="s">
        <v>382</v>
      </c>
      <c r="H187" s="18" t="s">
        <v>259</v>
      </c>
      <c r="I187" s="79">
        <v>2912.4</v>
      </c>
      <c r="J187" s="79">
        <v>3087.2</v>
      </c>
    </row>
    <row r="188" spans="1:10" ht="18">
      <c r="A188" s="2"/>
      <c r="B188" s="7" t="s">
        <v>331</v>
      </c>
      <c r="C188" s="49" t="s">
        <v>347</v>
      </c>
      <c r="D188" s="49" t="s">
        <v>322</v>
      </c>
      <c r="E188" s="9"/>
      <c r="F188" s="56"/>
      <c r="G188" s="56"/>
      <c r="H188" s="56"/>
      <c r="I188" s="14">
        <f aca="true" t="shared" si="11" ref="I188:J192">I189</f>
        <v>403</v>
      </c>
      <c r="J188" s="14">
        <f t="shared" si="11"/>
        <v>403</v>
      </c>
    </row>
    <row r="189" spans="1:10" ht="18">
      <c r="A189" s="2"/>
      <c r="B189" s="7" t="s">
        <v>372</v>
      </c>
      <c r="C189" s="49" t="s">
        <v>347</v>
      </c>
      <c r="D189" s="49" t="s">
        <v>322</v>
      </c>
      <c r="E189" s="9" t="s">
        <v>341</v>
      </c>
      <c r="F189" s="56"/>
      <c r="G189" s="56"/>
      <c r="H189" s="56"/>
      <c r="I189" s="14">
        <f t="shared" si="11"/>
        <v>403</v>
      </c>
      <c r="J189" s="14">
        <f t="shared" si="11"/>
        <v>403</v>
      </c>
    </row>
    <row r="190" spans="1:10" ht="22.5" customHeight="1">
      <c r="A190" s="2"/>
      <c r="B190" s="182" t="s">
        <v>371</v>
      </c>
      <c r="C190" s="49" t="s">
        <v>347</v>
      </c>
      <c r="D190" s="49" t="s">
        <v>322</v>
      </c>
      <c r="E190" s="9" t="s">
        <v>341</v>
      </c>
      <c r="F190" s="12" t="s">
        <v>370</v>
      </c>
      <c r="G190" s="56"/>
      <c r="H190" s="56"/>
      <c r="I190" s="14">
        <f t="shared" si="11"/>
        <v>403</v>
      </c>
      <c r="J190" s="14">
        <f t="shared" si="11"/>
        <v>403</v>
      </c>
    </row>
    <row r="191" spans="1:10" ht="112.5">
      <c r="A191" s="2"/>
      <c r="B191" s="209" t="s">
        <v>49</v>
      </c>
      <c r="C191" s="87" t="s">
        <v>347</v>
      </c>
      <c r="D191" s="87" t="s">
        <v>322</v>
      </c>
      <c r="E191" s="88" t="s">
        <v>341</v>
      </c>
      <c r="F191" s="17" t="s">
        <v>195</v>
      </c>
      <c r="G191" s="36"/>
      <c r="H191" s="36"/>
      <c r="I191" s="19">
        <f t="shared" si="11"/>
        <v>403</v>
      </c>
      <c r="J191" s="19">
        <f t="shared" si="11"/>
        <v>403</v>
      </c>
    </row>
    <row r="192" spans="1:10" ht="24" customHeight="1">
      <c r="A192" s="2"/>
      <c r="B192" s="206" t="s">
        <v>51</v>
      </c>
      <c r="C192" s="60" t="s">
        <v>347</v>
      </c>
      <c r="D192" s="60" t="s">
        <v>322</v>
      </c>
      <c r="E192" s="61" t="s">
        <v>341</v>
      </c>
      <c r="F192" s="65" t="s">
        <v>96</v>
      </c>
      <c r="G192" s="62"/>
      <c r="H192" s="62"/>
      <c r="I192" s="63">
        <f t="shared" si="11"/>
        <v>403</v>
      </c>
      <c r="J192" s="63">
        <f t="shared" si="11"/>
        <v>403</v>
      </c>
    </row>
    <row r="193" spans="1:10" ht="36.75" thickBot="1">
      <c r="A193" s="2"/>
      <c r="B193" s="210" t="s">
        <v>277</v>
      </c>
      <c r="C193" s="211" t="s">
        <v>347</v>
      </c>
      <c r="D193" s="211" t="s">
        <v>322</v>
      </c>
      <c r="E193" s="211" t="s">
        <v>341</v>
      </c>
      <c r="F193" s="211" t="s">
        <v>96</v>
      </c>
      <c r="G193" s="212" t="s">
        <v>382</v>
      </c>
      <c r="H193" s="212" t="s">
        <v>278</v>
      </c>
      <c r="I193" s="213">
        <v>403</v>
      </c>
      <c r="J193" s="213">
        <v>403</v>
      </c>
    </row>
    <row r="194" spans="1:10" ht="60" customHeight="1" thickBot="1">
      <c r="A194" s="95" t="s">
        <v>247</v>
      </c>
      <c r="B194" s="96" t="s">
        <v>230</v>
      </c>
      <c r="C194" s="97" t="s">
        <v>348</v>
      </c>
      <c r="D194" s="97"/>
      <c r="E194" s="98" t="s">
        <v>313</v>
      </c>
      <c r="F194" s="98" t="s">
        <v>313</v>
      </c>
      <c r="G194" s="98" t="s">
        <v>313</v>
      </c>
      <c r="H194" s="98" t="s">
        <v>313</v>
      </c>
      <c r="I194" s="99">
        <f>I195+I230+I251+I221+I246+I260</f>
        <v>178428.59999999998</v>
      </c>
      <c r="J194" s="99">
        <f>J195+J230+J251+J221+J246+J260</f>
        <v>193428.6</v>
      </c>
    </row>
    <row r="195" spans="1:10" ht="18">
      <c r="A195" s="100"/>
      <c r="B195" s="101" t="s">
        <v>377</v>
      </c>
      <c r="C195" s="102" t="s">
        <v>348</v>
      </c>
      <c r="D195" s="102" t="s">
        <v>317</v>
      </c>
      <c r="E195" s="103"/>
      <c r="F195" s="104"/>
      <c r="G195" s="115"/>
      <c r="H195" s="115"/>
      <c r="I195" s="116">
        <f>I196+I209+I213</f>
        <v>35996.5</v>
      </c>
      <c r="J195" s="116">
        <f>J196+J209+J213</f>
        <v>38302.3</v>
      </c>
    </row>
    <row r="196" spans="1:10" ht="38.25" customHeight="1">
      <c r="A196" s="2"/>
      <c r="B196" s="117" t="s">
        <v>543</v>
      </c>
      <c r="C196" s="11" t="s">
        <v>348</v>
      </c>
      <c r="D196" s="76" t="s">
        <v>317</v>
      </c>
      <c r="E196" s="118" t="s">
        <v>318</v>
      </c>
      <c r="F196" s="13"/>
      <c r="G196" s="13"/>
      <c r="H196" s="13"/>
      <c r="I196" s="14">
        <f>I197+I203</f>
        <v>12097.699999999999</v>
      </c>
      <c r="J196" s="14">
        <f>J197+J203</f>
        <v>12701.6</v>
      </c>
    </row>
    <row r="197" spans="1:10" ht="60.75" customHeight="1">
      <c r="A197" s="2"/>
      <c r="B197" s="7" t="s">
        <v>380</v>
      </c>
      <c r="C197" s="8" t="s">
        <v>348</v>
      </c>
      <c r="D197" s="8" t="s">
        <v>317</v>
      </c>
      <c r="E197" s="175" t="s">
        <v>318</v>
      </c>
      <c r="F197" s="49" t="s">
        <v>407</v>
      </c>
      <c r="G197" s="119"/>
      <c r="H197" s="119"/>
      <c r="I197" s="107">
        <f>I198</f>
        <v>10957.999999999998</v>
      </c>
      <c r="J197" s="107">
        <f>J198</f>
        <v>11561.9</v>
      </c>
    </row>
    <row r="198" spans="1:10" ht="18">
      <c r="A198" s="2"/>
      <c r="B198" s="3" t="s">
        <v>378</v>
      </c>
      <c r="C198" s="89" t="s">
        <v>348</v>
      </c>
      <c r="D198" s="89" t="s">
        <v>317</v>
      </c>
      <c r="E198" s="5" t="s">
        <v>318</v>
      </c>
      <c r="F198" s="89" t="s">
        <v>409</v>
      </c>
      <c r="G198" s="120"/>
      <c r="H198" s="120"/>
      <c r="I198" s="121">
        <f>SUM(I199:I202)</f>
        <v>10957.999999999998</v>
      </c>
      <c r="J198" s="121">
        <f>SUM(J199:J202)</f>
        <v>11561.9</v>
      </c>
    </row>
    <row r="199" spans="1:10" ht="18">
      <c r="A199" s="2"/>
      <c r="B199" s="46" t="s">
        <v>381</v>
      </c>
      <c r="C199" s="80" t="s">
        <v>348</v>
      </c>
      <c r="D199" s="80" t="s">
        <v>317</v>
      </c>
      <c r="E199" s="80" t="s">
        <v>318</v>
      </c>
      <c r="F199" s="47" t="s">
        <v>409</v>
      </c>
      <c r="G199" s="47" t="s">
        <v>382</v>
      </c>
      <c r="H199" s="47" t="s">
        <v>259</v>
      </c>
      <c r="I199" s="48">
        <v>1462</v>
      </c>
      <c r="J199" s="48">
        <v>1549.7</v>
      </c>
    </row>
    <row r="200" spans="1:10" ht="54">
      <c r="A200" s="2"/>
      <c r="B200" s="73" t="s">
        <v>216</v>
      </c>
      <c r="C200" s="28" t="s">
        <v>348</v>
      </c>
      <c r="D200" s="28" t="s">
        <v>317</v>
      </c>
      <c r="E200" s="28" t="s">
        <v>318</v>
      </c>
      <c r="F200" s="28" t="s">
        <v>409</v>
      </c>
      <c r="G200" s="35" t="s">
        <v>382</v>
      </c>
      <c r="H200" s="35" t="s">
        <v>269</v>
      </c>
      <c r="I200" s="30">
        <v>395.8</v>
      </c>
      <c r="J200" s="30">
        <v>395.8</v>
      </c>
    </row>
    <row r="201" spans="1:10" ht="18">
      <c r="A201" s="2"/>
      <c r="B201" s="27" t="s">
        <v>381</v>
      </c>
      <c r="C201" s="84" t="s">
        <v>348</v>
      </c>
      <c r="D201" s="84" t="s">
        <v>317</v>
      </c>
      <c r="E201" s="84" t="s">
        <v>318</v>
      </c>
      <c r="F201" s="28" t="s">
        <v>358</v>
      </c>
      <c r="G201" s="28" t="s">
        <v>382</v>
      </c>
      <c r="H201" s="28" t="s">
        <v>259</v>
      </c>
      <c r="I201" s="30">
        <v>8603.9</v>
      </c>
      <c r="J201" s="30">
        <v>9120.1</v>
      </c>
    </row>
    <row r="202" spans="1:10" ht="54">
      <c r="A202" s="2"/>
      <c r="B202" s="71" t="s">
        <v>216</v>
      </c>
      <c r="C202" s="86" t="s">
        <v>348</v>
      </c>
      <c r="D202" s="86" t="s">
        <v>317</v>
      </c>
      <c r="E202" s="86" t="s">
        <v>318</v>
      </c>
      <c r="F202" s="86" t="s">
        <v>358</v>
      </c>
      <c r="G202" s="40" t="s">
        <v>382</v>
      </c>
      <c r="H202" s="40" t="s">
        <v>269</v>
      </c>
      <c r="I202" s="41">
        <v>496.3</v>
      </c>
      <c r="J202" s="41">
        <v>496.3</v>
      </c>
    </row>
    <row r="203" spans="1:10" ht="20.25" customHeight="1">
      <c r="A203" s="2"/>
      <c r="B203" s="182" t="s">
        <v>371</v>
      </c>
      <c r="C203" s="49" t="s">
        <v>348</v>
      </c>
      <c r="D203" s="8" t="s">
        <v>317</v>
      </c>
      <c r="E203" s="175" t="s">
        <v>318</v>
      </c>
      <c r="F203" s="49" t="s">
        <v>370</v>
      </c>
      <c r="G203" s="49"/>
      <c r="H203" s="49"/>
      <c r="I203" s="107">
        <f>I204</f>
        <v>1139.7</v>
      </c>
      <c r="J203" s="107">
        <f>J204</f>
        <v>1139.7</v>
      </c>
    </row>
    <row r="204" spans="1:10" ht="114" customHeight="1">
      <c r="A204" s="2"/>
      <c r="B204" s="206" t="s">
        <v>49</v>
      </c>
      <c r="C204" s="60" t="s">
        <v>348</v>
      </c>
      <c r="D204" s="128" t="s">
        <v>317</v>
      </c>
      <c r="E204" s="176" t="s">
        <v>318</v>
      </c>
      <c r="F204" s="60" t="s">
        <v>195</v>
      </c>
      <c r="G204" s="60"/>
      <c r="H204" s="60"/>
      <c r="I204" s="177">
        <f>I205+I207</f>
        <v>1139.7</v>
      </c>
      <c r="J204" s="177">
        <f>J205+J207</f>
        <v>1139.7</v>
      </c>
    </row>
    <row r="205" spans="1:10" ht="72.75" customHeight="1">
      <c r="A205" s="2"/>
      <c r="B205" s="192" t="s">
        <v>48</v>
      </c>
      <c r="C205" s="60" t="s">
        <v>348</v>
      </c>
      <c r="D205" s="128" t="s">
        <v>317</v>
      </c>
      <c r="E205" s="176" t="s">
        <v>318</v>
      </c>
      <c r="F205" s="60" t="s">
        <v>75</v>
      </c>
      <c r="G205" s="60"/>
      <c r="H205" s="60"/>
      <c r="I205" s="177">
        <f>I206</f>
        <v>1131</v>
      </c>
      <c r="J205" s="177">
        <f>J206</f>
        <v>1131</v>
      </c>
    </row>
    <row r="206" spans="1:10" ht="54">
      <c r="A206" s="2"/>
      <c r="B206" s="66" t="s">
        <v>536</v>
      </c>
      <c r="C206" s="93" t="s">
        <v>348</v>
      </c>
      <c r="D206" s="93" t="s">
        <v>317</v>
      </c>
      <c r="E206" s="93" t="s">
        <v>318</v>
      </c>
      <c r="F206" s="86" t="s">
        <v>75</v>
      </c>
      <c r="G206" s="86" t="s">
        <v>382</v>
      </c>
      <c r="H206" s="86" t="s">
        <v>275</v>
      </c>
      <c r="I206" s="41">
        <v>1131</v>
      </c>
      <c r="J206" s="41">
        <v>1131</v>
      </c>
    </row>
    <row r="207" spans="1:10" ht="56.25">
      <c r="A207" s="2"/>
      <c r="B207" s="192" t="s">
        <v>43</v>
      </c>
      <c r="C207" s="60" t="s">
        <v>348</v>
      </c>
      <c r="D207" s="128" t="s">
        <v>317</v>
      </c>
      <c r="E207" s="176" t="s">
        <v>318</v>
      </c>
      <c r="F207" s="60" t="s">
        <v>64</v>
      </c>
      <c r="G207" s="60"/>
      <c r="H207" s="60"/>
      <c r="I207" s="177">
        <f>I208</f>
        <v>8.7</v>
      </c>
      <c r="J207" s="177">
        <f>J208</f>
        <v>8.7</v>
      </c>
    </row>
    <row r="208" spans="1:10" ht="54">
      <c r="A208" s="2"/>
      <c r="B208" s="66" t="s">
        <v>17</v>
      </c>
      <c r="C208" s="93" t="s">
        <v>348</v>
      </c>
      <c r="D208" s="93" t="s">
        <v>317</v>
      </c>
      <c r="E208" s="93" t="s">
        <v>318</v>
      </c>
      <c r="F208" s="86" t="s">
        <v>64</v>
      </c>
      <c r="G208" s="86" t="s">
        <v>382</v>
      </c>
      <c r="H208" s="86" t="s">
        <v>141</v>
      </c>
      <c r="I208" s="41">
        <v>8.7</v>
      </c>
      <c r="J208" s="41">
        <v>8.7</v>
      </c>
    </row>
    <row r="209" spans="1:10" ht="18">
      <c r="A209" s="2"/>
      <c r="B209" s="7" t="s">
        <v>332</v>
      </c>
      <c r="C209" s="49" t="s">
        <v>348</v>
      </c>
      <c r="D209" s="49" t="s">
        <v>317</v>
      </c>
      <c r="E209" s="118" t="s">
        <v>544</v>
      </c>
      <c r="F209" s="9" t="s">
        <v>313</v>
      </c>
      <c r="G209" s="9" t="s">
        <v>313</v>
      </c>
      <c r="H209" s="9" t="s">
        <v>313</v>
      </c>
      <c r="I209" s="10">
        <f aca="true" t="shared" si="12" ref="I209:J211">I210</f>
        <v>13000</v>
      </c>
      <c r="J209" s="10">
        <f t="shared" si="12"/>
        <v>14000</v>
      </c>
    </row>
    <row r="210" spans="1:10" ht="18">
      <c r="A210" s="2"/>
      <c r="B210" s="55" t="s">
        <v>332</v>
      </c>
      <c r="C210" s="122" t="s">
        <v>348</v>
      </c>
      <c r="D210" s="122" t="s">
        <v>317</v>
      </c>
      <c r="E210" s="122" t="s">
        <v>544</v>
      </c>
      <c r="F210" s="122" t="s">
        <v>438</v>
      </c>
      <c r="G210" s="122"/>
      <c r="H210" s="122"/>
      <c r="I210" s="10">
        <f t="shared" si="12"/>
        <v>13000</v>
      </c>
      <c r="J210" s="10">
        <f t="shared" si="12"/>
        <v>14000</v>
      </c>
    </row>
    <row r="211" spans="1:10" ht="18">
      <c r="A211" s="2"/>
      <c r="B211" s="42" t="s">
        <v>222</v>
      </c>
      <c r="C211" s="123" t="s">
        <v>348</v>
      </c>
      <c r="D211" s="123" t="s">
        <v>317</v>
      </c>
      <c r="E211" s="123" t="s">
        <v>544</v>
      </c>
      <c r="F211" s="123" t="s">
        <v>439</v>
      </c>
      <c r="G211" s="123" t="s">
        <v>313</v>
      </c>
      <c r="H211" s="123" t="s">
        <v>313</v>
      </c>
      <c r="I211" s="6">
        <f t="shared" si="12"/>
        <v>13000</v>
      </c>
      <c r="J211" s="6">
        <f t="shared" si="12"/>
        <v>14000</v>
      </c>
    </row>
    <row r="212" spans="1:10" ht="18">
      <c r="A212" s="2"/>
      <c r="B212" s="71" t="s">
        <v>457</v>
      </c>
      <c r="C212" s="40" t="s">
        <v>348</v>
      </c>
      <c r="D212" s="40" t="s">
        <v>317</v>
      </c>
      <c r="E212" s="86" t="s">
        <v>544</v>
      </c>
      <c r="F212" s="40" t="s">
        <v>439</v>
      </c>
      <c r="G212" s="40" t="s">
        <v>353</v>
      </c>
      <c r="H212" s="40" t="s">
        <v>259</v>
      </c>
      <c r="I212" s="41">
        <v>13000</v>
      </c>
      <c r="J212" s="41">
        <v>14000</v>
      </c>
    </row>
    <row r="213" spans="1:10" ht="18">
      <c r="A213" s="2"/>
      <c r="B213" s="7" t="s">
        <v>375</v>
      </c>
      <c r="C213" s="49" t="s">
        <v>348</v>
      </c>
      <c r="D213" s="49" t="s">
        <v>317</v>
      </c>
      <c r="E213" s="9" t="s">
        <v>20</v>
      </c>
      <c r="F213" s="13"/>
      <c r="G213" s="13"/>
      <c r="H213" s="13"/>
      <c r="I213" s="14">
        <f>I214+I217</f>
        <v>10898.8</v>
      </c>
      <c r="J213" s="14">
        <f>J214+J217</f>
        <v>11600.7</v>
      </c>
    </row>
    <row r="214" spans="1:10" ht="54.75" customHeight="1">
      <c r="A214" s="2"/>
      <c r="B214" s="7" t="s">
        <v>380</v>
      </c>
      <c r="C214" s="76" t="s">
        <v>348</v>
      </c>
      <c r="D214" s="76" t="s">
        <v>317</v>
      </c>
      <c r="E214" s="118" t="s">
        <v>20</v>
      </c>
      <c r="F214" s="12" t="s">
        <v>407</v>
      </c>
      <c r="G214" s="13"/>
      <c r="H214" s="13"/>
      <c r="I214" s="14">
        <f>I215</f>
        <v>6998.8</v>
      </c>
      <c r="J214" s="14">
        <f>J215</f>
        <v>7400.7</v>
      </c>
    </row>
    <row r="215" spans="1:10" ht="24.75" customHeight="1">
      <c r="A215" s="2"/>
      <c r="B215" s="7" t="s">
        <v>362</v>
      </c>
      <c r="C215" s="49" t="s">
        <v>348</v>
      </c>
      <c r="D215" s="49" t="s">
        <v>317</v>
      </c>
      <c r="E215" s="49" t="s">
        <v>20</v>
      </c>
      <c r="F215" s="49" t="s">
        <v>440</v>
      </c>
      <c r="G215" s="9" t="s">
        <v>313</v>
      </c>
      <c r="H215" s="9" t="s">
        <v>313</v>
      </c>
      <c r="I215" s="10">
        <f>SUM(I216:I216)</f>
        <v>6998.8</v>
      </c>
      <c r="J215" s="10">
        <f>SUM(J216:J216)</f>
        <v>7400.7</v>
      </c>
    </row>
    <row r="216" spans="1:10" ht="18">
      <c r="A216" s="2"/>
      <c r="B216" s="46" t="s">
        <v>18</v>
      </c>
      <c r="C216" s="112" t="s">
        <v>348</v>
      </c>
      <c r="D216" s="112" t="s">
        <v>317</v>
      </c>
      <c r="E216" s="62" t="s">
        <v>20</v>
      </c>
      <c r="F216" s="62" t="s">
        <v>440</v>
      </c>
      <c r="G216" s="62" t="s">
        <v>344</v>
      </c>
      <c r="H216" s="62" t="s">
        <v>259</v>
      </c>
      <c r="I216" s="48">
        <f>6698.8+300</f>
        <v>6998.8</v>
      </c>
      <c r="J216" s="48">
        <f>7100.7+300</f>
        <v>7400.7</v>
      </c>
    </row>
    <row r="217" spans="1:10" ht="36">
      <c r="A217" s="2"/>
      <c r="B217" s="185" t="s">
        <v>342</v>
      </c>
      <c r="C217" s="49" t="s">
        <v>348</v>
      </c>
      <c r="D217" s="8" t="s">
        <v>317</v>
      </c>
      <c r="E217" s="12" t="s">
        <v>20</v>
      </c>
      <c r="F217" s="12" t="s">
        <v>411</v>
      </c>
      <c r="G217" s="56"/>
      <c r="H217" s="56"/>
      <c r="I217" s="10">
        <f aca="true" t="shared" si="13" ref="I217:J219">I218</f>
        <v>3900</v>
      </c>
      <c r="J217" s="10">
        <f t="shared" si="13"/>
        <v>4200</v>
      </c>
    </row>
    <row r="218" spans="1:10" ht="18">
      <c r="A218" s="2"/>
      <c r="B218" s="185" t="s">
        <v>185</v>
      </c>
      <c r="C218" s="122" t="s">
        <v>348</v>
      </c>
      <c r="D218" s="122" t="s">
        <v>317</v>
      </c>
      <c r="E218" s="122" t="s">
        <v>20</v>
      </c>
      <c r="F218" s="122" t="s">
        <v>412</v>
      </c>
      <c r="G218" s="122"/>
      <c r="H218" s="122"/>
      <c r="I218" s="10">
        <f t="shared" si="13"/>
        <v>3900</v>
      </c>
      <c r="J218" s="10">
        <f t="shared" si="13"/>
        <v>4200</v>
      </c>
    </row>
    <row r="219" spans="1:10" ht="36">
      <c r="A219" s="2"/>
      <c r="B219" s="194" t="s">
        <v>456</v>
      </c>
      <c r="C219" s="123" t="s">
        <v>348</v>
      </c>
      <c r="D219" s="123" t="s">
        <v>317</v>
      </c>
      <c r="E219" s="123" t="s">
        <v>20</v>
      </c>
      <c r="F219" s="123" t="s">
        <v>455</v>
      </c>
      <c r="G219" s="123"/>
      <c r="H219" s="123"/>
      <c r="I219" s="6">
        <f t="shared" si="13"/>
        <v>3900</v>
      </c>
      <c r="J219" s="6">
        <f t="shared" si="13"/>
        <v>4200</v>
      </c>
    </row>
    <row r="220" spans="1:10" ht="18">
      <c r="A220" s="2"/>
      <c r="B220" s="190" t="s">
        <v>381</v>
      </c>
      <c r="C220" s="40" t="s">
        <v>348</v>
      </c>
      <c r="D220" s="40" t="s">
        <v>317</v>
      </c>
      <c r="E220" s="86" t="s">
        <v>20</v>
      </c>
      <c r="F220" s="86" t="s">
        <v>455</v>
      </c>
      <c r="G220" s="40" t="s">
        <v>382</v>
      </c>
      <c r="H220" s="40" t="s">
        <v>259</v>
      </c>
      <c r="I220" s="41">
        <v>3900</v>
      </c>
      <c r="J220" s="41">
        <v>4200</v>
      </c>
    </row>
    <row r="221" spans="1:10" ht="18">
      <c r="A221" s="2"/>
      <c r="B221" s="185" t="s">
        <v>351</v>
      </c>
      <c r="C221" s="122" t="s">
        <v>348</v>
      </c>
      <c r="D221" s="122" t="s">
        <v>390</v>
      </c>
      <c r="E221" s="122"/>
      <c r="F221" s="122"/>
      <c r="G221" s="122"/>
      <c r="H221" s="122"/>
      <c r="I221" s="10">
        <f>I226+I222</f>
        <v>10085.1</v>
      </c>
      <c r="J221" s="10">
        <f>J226+J222</f>
        <v>6201.3</v>
      </c>
    </row>
    <row r="222" spans="1:10" ht="18">
      <c r="A222" s="2"/>
      <c r="B222" s="185" t="s">
        <v>488</v>
      </c>
      <c r="C222" s="122" t="s">
        <v>348</v>
      </c>
      <c r="D222" s="122" t="s">
        <v>390</v>
      </c>
      <c r="E222" s="122" t="s">
        <v>46</v>
      </c>
      <c r="F222" s="122"/>
      <c r="G222" s="122"/>
      <c r="H222" s="122"/>
      <c r="I222" s="10">
        <f aca="true" t="shared" si="14" ref="I222:J224">I223</f>
        <v>7718.1</v>
      </c>
      <c r="J222" s="10">
        <f t="shared" si="14"/>
        <v>3834.3</v>
      </c>
    </row>
    <row r="223" spans="1:10" ht="18">
      <c r="A223" s="2"/>
      <c r="B223" s="7" t="s">
        <v>215</v>
      </c>
      <c r="C223" s="8" t="s">
        <v>348</v>
      </c>
      <c r="D223" s="8" t="s">
        <v>390</v>
      </c>
      <c r="E223" s="9" t="s">
        <v>46</v>
      </c>
      <c r="F223" s="9" t="s">
        <v>422</v>
      </c>
      <c r="G223" s="13"/>
      <c r="H223" s="56"/>
      <c r="I223" s="14">
        <f t="shared" si="14"/>
        <v>7718.1</v>
      </c>
      <c r="J223" s="14">
        <f t="shared" si="14"/>
        <v>3834.3</v>
      </c>
    </row>
    <row r="224" spans="1:10" ht="54">
      <c r="A224" s="2"/>
      <c r="B224" s="3" t="s">
        <v>551</v>
      </c>
      <c r="C224" s="89" t="s">
        <v>348</v>
      </c>
      <c r="D224" s="4" t="s">
        <v>390</v>
      </c>
      <c r="E224" s="5" t="s">
        <v>46</v>
      </c>
      <c r="F224" s="5" t="s">
        <v>552</v>
      </c>
      <c r="G224" s="21"/>
      <c r="H224" s="77"/>
      <c r="I224" s="45">
        <f t="shared" si="14"/>
        <v>7718.1</v>
      </c>
      <c r="J224" s="45">
        <f t="shared" si="14"/>
        <v>3834.3</v>
      </c>
    </row>
    <row r="225" spans="1:10" ht="18">
      <c r="A225" s="2"/>
      <c r="B225" s="46" t="s">
        <v>18</v>
      </c>
      <c r="C225" s="112" t="s">
        <v>348</v>
      </c>
      <c r="D225" s="112" t="s">
        <v>390</v>
      </c>
      <c r="E225" s="62" t="s">
        <v>46</v>
      </c>
      <c r="F225" s="62" t="s">
        <v>552</v>
      </c>
      <c r="G225" s="62" t="s">
        <v>344</v>
      </c>
      <c r="H225" s="62" t="s">
        <v>259</v>
      </c>
      <c r="I225" s="48">
        <v>7718.1</v>
      </c>
      <c r="J225" s="48">
        <v>3834.3</v>
      </c>
    </row>
    <row r="226" spans="1:10" ht="18">
      <c r="A226" s="2"/>
      <c r="B226" s="185" t="s">
        <v>453</v>
      </c>
      <c r="C226" s="122" t="s">
        <v>348</v>
      </c>
      <c r="D226" s="122" t="s">
        <v>390</v>
      </c>
      <c r="E226" s="122" t="s">
        <v>452</v>
      </c>
      <c r="F226" s="122"/>
      <c r="G226" s="122"/>
      <c r="H226" s="122"/>
      <c r="I226" s="10">
        <f aca="true" t="shared" si="15" ref="I226:J228">I227</f>
        <v>2367</v>
      </c>
      <c r="J226" s="10">
        <f t="shared" si="15"/>
        <v>2367</v>
      </c>
    </row>
    <row r="227" spans="1:10" ht="18.75">
      <c r="A227" s="2"/>
      <c r="B227" s="182" t="s">
        <v>371</v>
      </c>
      <c r="C227" s="122" t="s">
        <v>348</v>
      </c>
      <c r="D227" s="122" t="s">
        <v>390</v>
      </c>
      <c r="E227" s="122" t="s">
        <v>452</v>
      </c>
      <c r="F227" s="122" t="s">
        <v>370</v>
      </c>
      <c r="G227" s="122"/>
      <c r="H227" s="122"/>
      <c r="I227" s="10">
        <f t="shared" si="15"/>
        <v>2367</v>
      </c>
      <c r="J227" s="10">
        <f t="shared" si="15"/>
        <v>2367</v>
      </c>
    </row>
    <row r="228" spans="1:10" ht="80.25" customHeight="1">
      <c r="A228" s="2"/>
      <c r="B228" s="193" t="s">
        <v>50</v>
      </c>
      <c r="C228" s="123" t="s">
        <v>348</v>
      </c>
      <c r="D228" s="123" t="s">
        <v>390</v>
      </c>
      <c r="E228" s="123" t="s">
        <v>452</v>
      </c>
      <c r="F228" s="123" t="s">
        <v>450</v>
      </c>
      <c r="G228" s="123"/>
      <c r="H228" s="123"/>
      <c r="I228" s="6">
        <f t="shared" si="15"/>
        <v>2367</v>
      </c>
      <c r="J228" s="6">
        <f t="shared" si="15"/>
        <v>2367</v>
      </c>
    </row>
    <row r="229" spans="1:10" ht="36">
      <c r="A229" s="2"/>
      <c r="B229" s="184" t="s">
        <v>406</v>
      </c>
      <c r="C229" s="126" t="s">
        <v>348</v>
      </c>
      <c r="D229" s="126" t="s">
        <v>390</v>
      </c>
      <c r="E229" s="126" t="s">
        <v>452</v>
      </c>
      <c r="F229" s="126" t="s">
        <v>82</v>
      </c>
      <c r="G229" s="126" t="s">
        <v>382</v>
      </c>
      <c r="H229" s="126" t="s">
        <v>402</v>
      </c>
      <c r="I229" s="94">
        <v>2367</v>
      </c>
      <c r="J229" s="94">
        <v>2367</v>
      </c>
    </row>
    <row r="230" spans="1:10" ht="18">
      <c r="A230" s="2"/>
      <c r="B230" s="7" t="s">
        <v>325</v>
      </c>
      <c r="C230" s="49" t="s">
        <v>348</v>
      </c>
      <c r="D230" s="49" t="s">
        <v>337</v>
      </c>
      <c r="E230" s="9"/>
      <c r="F230" s="9"/>
      <c r="G230" s="9"/>
      <c r="H230" s="9"/>
      <c r="I230" s="10">
        <f>I231+I236</f>
        <v>32216</v>
      </c>
      <c r="J230" s="10">
        <f>J231+J236</f>
        <v>8796</v>
      </c>
    </row>
    <row r="231" spans="1:10" ht="18">
      <c r="A231" s="2"/>
      <c r="B231" s="7" t="s">
        <v>326</v>
      </c>
      <c r="C231" s="8" t="s">
        <v>348</v>
      </c>
      <c r="D231" s="8" t="s">
        <v>337</v>
      </c>
      <c r="E231" s="9" t="s">
        <v>394</v>
      </c>
      <c r="F231" s="9"/>
      <c r="G231" s="9"/>
      <c r="H231" s="56"/>
      <c r="I231" s="14">
        <f aca="true" t="shared" si="16" ref="I231:J234">I232</f>
        <v>700</v>
      </c>
      <c r="J231" s="14">
        <f t="shared" si="16"/>
        <v>0</v>
      </c>
    </row>
    <row r="232" spans="1:10" ht="18">
      <c r="A232" s="2"/>
      <c r="B232" s="7" t="s">
        <v>215</v>
      </c>
      <c r="C232" s="8" t="s">
        <v>348</v>
      </c>
      <c r="D232" s="8" t="s">
        <v>337</v>
      </c>
      <c r="E232" s="9" t="s">
        <v>394</v>
      </c>
      <c r="F232" s="9" t="s">
        <v>422</v>
      </c>
      <c r="G232" s="13"/>
      <c r="H232" s="56"/>
      <c r="I232" s="14">
        <f t="shared" si="16"/>
        <v>700</v>
      </c>
      <c r="J232" s="14">
        <f t="shared" si="16"/>
        <v>0</v>
      </c>
    </row>
    <row r="233" spans="1:10" ht="72">
      <c r="A233" s="2"/>
      <c r="B233" s="3" t="s">
        <v>15</v>
      </c>
      <c r="C233" s="89" t="s">
        <v>348</v>
      </c>
      <c r="D233" s="89" t="s">
        <v>337</v>
      </c>
      <c r="E233" s="5" t="s">
        <v>394</v>
      </c>
      <c r="F233" s="5" t="s">
        <v>14</v>
      </c>
      <c r="G233" s="77"/>
      <c r="H233" s="77"/>
      <c r="I233" s="45">
        <f t="shared" si="16"/>
        <v>700</v>
      </c>
      <c r="J233" s="45">
        <f t="shared" si="16"/>
        <v>0</v>
      </c>
    </row>
    <row r="234" spans="1:10" ht="36">
      <c r="A234" s="2"/>
      <c r="B234" s="59" t="s">
        <v>16</v>
      </c>
      <c r="C234" s="92" t="s">
        <v>348</v>
      </c>
      <c r="D234" s="92" t="s">
        <v>337</v>
      </c>
      <c r="E234" s="65" t="s">
        <v>394</v>
      </c>
      <c r="F234" s="65" t="s">
        <v>527</v>
      </c>
      <c r="G234" s="47"/>
      <c r="H234" s="47"/>
      <c r="I234" s="63">
        <f t="shared" si="16"/>
        <v>700</v>
      </c>
      <c r="J234" s="63">
        <f t="shared" si="16"/>
        <v>0</v>
      </c>
    </row>
    <row r="235" spans="1:10" ht="18">
      <c r="A235" s="2"/>
      <c r="B235" s="66" t="s">
        <v>18</v>
      </c>
      <c r="C235" s="39" t="s">
        <v>348</v>
      </c>
      <c r="D235" s="39" t="s">
        <v>337</v>
      </c>
      <c r="E235" s="40" t="s">
        <v>394</v>
      </c>
      <c r="F235" s="40" t="s">
        <v>527</v>
      </c>
      <c r="G235" s="40" t="s">
        <v>344</v>
      </c>
      <c r="H235" s="40" t="s">
        <v>259</v>
      </c>
      <c r="I235" s="41">
        <v>700</v>
      </c>
      <c r="J235" s="41">
        <v>0</v>
      </c>
    </row>
    <row r="236" spans="1:10" ht="18">
      <c r="A236" s="2"/>
      <c r="B236" s="7" t="s">
        <v>328</v>
      </c>
      <c r="C236" s="49" t="s">
        <v>348</v>
      </c>
      <c r="D236" s="49" t="s">
        <v>337</v>
      </c>
      <c r="E236" s="9" t="s">
        <v>395</v>
      </c>
      <c r="F236" s="13"/>
      <c r="G236" s="13"/>
      <c r="H236" s="9"/>
      <c r="I236" s="10">
        <f>I240+I237</f>
        <v>31516</v>
      </c>
      <c r="J236" s="10">
        <f>J240+J237</f>
        <v>8796</v>
      </c>
    </row>
    <row r="237" spans="1:10" ht="36">
      <c r="A237" s="2"/>
      <c r="B237" s="55" t="s">
        <v>220</v>
      </c>
      <c r="C237" s="11" t="s">
        <v>348</v>
      </c>
      <c r="D237" s="11" t="s">
        <v>337</v>
      </c>
      <c r="E237" s="12" t="s">
        <v>395</v>
      </c>
      <c r="F237" s="12" t="s">
        <v>441</v>
      </c>
      <c r="G237" s="56"/>
      <c r="H237" s="56"/>
      <c r="I237" s="10">
        <f>I238</f>
        <v>30516</v>
      </c>
      <c r="J237" s="10">
        <f>J238</f>
        <v>8796</v>
      </c>
    </row>
    <row r="238" spans="1:10" ht="36">
      <c r="A238" s="2"/>
      <c r="B238" s="42" t="s">
        <v>224</v>
      </c>
      <c r="C238" s="43" t="s">
        <v>348</v>
      </c>
      <c r="D238" s="43" t="s">
        <v>337</v>
      </c>
      <c r="E238" s="44" t="s">
        <v>395</v>
      </c>
      <c r="F238" s="44" t="s">
        <v>448</v>
      </c>
      <c r="G238" s="77"/>
      <c r="H238" s="77"/>
      <c r="I238" s="6">
        <f>I239</f>
        <v>30516</v>
      </c>
      <c r="J238" s="6">
        <f>J239</f>
        <v>8796</v>
      </c>
    </row>
    <row r="239" spans="1:10" ht="18">
      <c r="A239" s="2"/>
      <c r="B239" s="66" t="s">
        <v>303</v>
      </c>
      <c r="C239" s="40" t="s">
        <v>348</v>
      </c>
      <c r="D239" s="40" t="s">
        <v>337</v>
      </c>
      <c r="E239" s="40" t="s">
        <v>395</v>
      </c>
      <c r="F239" s="40" t="s">
        <v>448</v>
      </c>
      <c r="G239" s="40" t="s">
        <v>304</v>
      </c>
      <c r="H239" s="40" t="s">
        <v>259</v>
      </c>
      <c r="I239" s="41">
        <v>30516</v>
      </c>
      <c r="J239" s="41">
        <v>8796</v>
      </c>
    </row>
    <row r="240" spans="1:10" ht="24.75" customHeight="1">
      <c r="A240" s="2"/>
      <c r="B240" s="7" t="s">
        <v>215</v>
      </c>
      <c r="C240" s="8" t="s">
        <v>348</v>
      </c>
      <c r="D240" s="8" t="s">
        <v>337</v>
      </c>
      <c r="E240" s="9" t="s">
        <v>395</v>
      </c>
      <c r="F240" s="9" t="s">
        <v>422</v>
      </c>
      <c r="G240" s="13"/>
      <c r="H240" s="56"/>
      <c r="I240" s="14">
        <f>I241</f>
        <v>1000</v>
      </c>
      <c r="J240" s="14">
        <f>J241</f>
        <v>0</v>
      </c>
    </row>
    <row r="241" spans="1:10" ht="75.75" customHeight="1">
      <c r="A241" s="2"/>
      <c r="B241" s="15" t="s">
        <v>15</v>
      </c>
      <c r="C241" s="87" t="s">
        <v>348</v>
      </c>
      <c r="D241" s="87" t="s">
        <v>337</v>
      </c>
      <c r="E241" s="88" t="s">
        <v>395</v>
      </c>
      <c r="F241" s="88" t="s">
        <v>14</v>
      </c>
      <c r="G241" s="18"/>
      <c r="H241" s="36"/>
      <c r="I241" s="164">
        <f>I242+I244</f>
        <v>1000</v>
      </c>
      <c r="J241" s="164">
        <f>J242+J244</f>
        <v>0</v>
      </c>
    </row>
    <row r="242" spans="1:10" ht="53.25" customHeight="1">
      <c r="A242" s="2"/>
      <c r="B242" s="59" t="s">
        <v>138</v>
      </c>
      <c r="C242" s="92" t="s">
        <v>348</v>
      </c>
      <c r="D242" s="92" t="s">
        <v>337</v>
      </c>
      <c r="E242" s="65" t="s">
        <v>395</v>
      </c>
      <c r="F242" s="65" t="s">
        <v>137</v>
      </c>
      <c r="G242" s="47"/>
      <c r="H242" s="47"/>
      <c r="I242" s="110">
        <f aca="true" t="shared" si="17" ref="I242:J244">I243</f>
        <v>600</v>
      </c>
      <c r="J242" s="110">
        <f t="shared" si="17"/>
        <v>0</v>
      </c>
    </row>
    <row r="243" spans="1:10" ht="18.75" customHeight="1">
      <c r="A243" s="2"/>
      <c r="B243" s="66" t="s">
        <v>18</v>
      </c>
      <c r="C243" s="39" t="s">
        <v>348</v>
      </c>
      <c r="D243" s="39" t="s">
        <v>337</v>
      </c>
      <c r="E243" s="40" t="s">
        <v>395</v>
      </c>
      <c r="F243" s="40" t="s">
        <v>137</v>
      </c>
      <c r="G243" s="40" t="s">
        <v>344</v>
      </c>
      <c r="H243" s="40" t="s">
        <v>259</v>
      </c>
      <c r="I243" s="41">
        <v>600</v>
      </c>
      <c r="J243" s="41">
        <v>0</v>
      </c>
    </row>
    <row r="244" spans="1:10" ht="54">
      <c r="A244" s="2"/>
      <c r="B244" s="59" t="s">
        <v>140</v>
      </c>
      <c r="C244" s="92" t="s">
        <v>348</v>
      </c>
      <c r="D244" s="92" t="s">
        <v>337</v>
      </c>
      <c r="E244" s="65" t="s">
        <v>395</v>
      </c>
      <c r="F244" s="65" t="s">
        <v>139</v>
      </c>
      <c r="G244" s="47"/>
      <c r="H244" s="47"/>
      <c r="I244" s="110">
        <f t="shared" si="17"/>
        <v>400</v>
      </c>
      <c r="J244" s="110">
        <f t="shared" si="17"/>
        <v>0</v>
      </c>
    </row>
    <row r="245" spans="1:10" ht="18.75" customHeight="1">
      <c r="A245" s="2"/>
      <c r="B245" s="66" t="s">
        <v>18</v>
      </c>
      <c r="C245" s="39" t="s">
        <v>348</v>
      </c>
      <c r="D245" s="39" t="s">
        <v>337</v>
      </c>
      <c r="E245" s="40" t="s">
        <v>395</v>
      </c>
      <c r="F245" s="40" t="s">
        <v>139</v>
      </c>
      <c r="G245" s="40" t="s">
        <v>344</v>
      </c>
      <c r="H245" s="40" t="s">
        <v>259</v>
      </c>
      <c r="I245" s="41">
        <v>400</v>
      </c>
      <c r="J245" s="41">
        <v>0</v>
      </c>
    </row>
    <row r="246" spans="1:10" ht="18">
      <c r="A246" s="2"/>
      <c r="B246" s="7" t="s">
        <v>339</v>
      </c>
      <c r="C246" s="49" t="s">
        <v>348</v>
      </c>
      <c r="D246" s="49" t="s">
        <v>30</v>
      </c>
      <c r="E246" s="9"/>
      <c r="F246" s="13"/>
      <c r="G246" s="13"/>
      <c r="H246" s="56"/>
      <c r="I246" s="14">
        <f aca="true" t="shared" si="18" ref="I246:J249">I247</f>
        <v>1600</v>
      </c>
      <c r="J246" s="14">
        <f t="shared" si="18"/>
        <v>1700</v>
      </c>
    </row>
    <row r="247" spans="1:10" ht="36">
      <c r="A247" s="2"/>
      <c r="B247" s="131" t="s">
        <v>32</v>
      </c>
      <c r="C247" s="76" t="s">
        <v>348</v>
      </c>
      <c r="D247" s="76" t="s">
        <v>30</v>
      </c>
      <c r="E247" s="118" t="s">
        <v>31</v>
      </c>
      <c r="F247" s="12"/>
      <c r="G247" s="13"/>
      <c r="H247" s="13"/>
      <c r="I247" s="14">
        <f t="shared" si="18"/>
        <v>1600</v>
      </c>
      <c r="J247" s="14">
        <f t="shared" si="18"/>
        <v>1700</v>
      </c>
    </row>
    <row r="248" spans="1:10" ht="18">
      <c r="A248" s="2"/>
      <c r="B248" s="55" t="s">
        <v>350</v>
      </c>
      <c r="C248" s="122" t="s">
        <v>348</v>
      </c>
      <c r="D248" s="122" t="s">
        <v>30</v>
      </c>
      <c r="E248" s="122" t="s">
        <v>31</v>
      </c>
      <c r="F248" s="122" t="s">
        <v>436</v>
      </c>
      <c r="G248" s="122"/>
      <c r="H248" s="122"/>
      <c r="I248" s="10">
        <f t="shared" si="18"/>
        <v>1600</v>
      </c>
      <c r="J248" s="10">
        <f t="shared" si="18"/>
        <v>1700</v>
      </c>
    </row>
    <row r="249" spans="1:10" ht="18">
      <c r="A249" s="2"/>
      <c r="B249" s="42" t="s">
        <v>340</v>
      </c>
      <c r="C249" s="123" t="s">
        <v>348</v>
      </c>
      <c r="D249" s="123" t="s">
        <v>30</v>
      </c>
      <c r="E249" s="123" t="s">
        <v>31</v>
      </c>
      <c r="F249" s="123" t="s">
        <v>437</v>
      </c>
      <c r="G249" s="123"/>
      <c r="H249" s="123"/>
      <c r="I249" s="6">
        <f t="shared" si="18"/>
        <v>1600</v>
      </c>
      <c r="J249" s="6">
        <f t="shared" si="18"/>
        <v>1700</v>
      </c>
    </row>
    <row r="250" spans="1:10" ht="18">
      <c r="A250" s="2"/>
      <c r="B250" s="71" t="s">
        <v>19</v>
      </c>
      <c r="C250" s="86" t="s">
        <v>348</v>
      </c>
      <c r="D250" s="86" t="s">
        <v>30</v>
      </c>
      <c r="E250" s="86" t="s">
        <v>31</v>
      </c>
      <c r="F250" s="86" t="s">
        <v>437</v>
      </c>
      <c r="G250" s="86" t="s">
        <v>458</v>
      </c>
      <c r="H250" s="86" t="s">
        <v>259</v>
      </c>
      <c r="I250" s="94">
        <v>1600</v>
      </c>
      <c r="J250" s="94">
        <v>1700</v>
      </c>
    </row>
    <row r="251" spans="1:10" ht="36">
      <c r="A251" s="2"/>
      <c r="B251" s="55" t="s">
        <v>35</v>
      </c>
      <c r="C251" s="49" t="s">
        <v>348</v>
      </c>
      <c r="D251" s="49" t="s">
        <v>33</v>
      </c>
      <c r="E251" s="12"/>
      <c r="F251" s="13"/>
      <c r="G251" s="56"/>
      <c r="H251" s="56"/>
      <c r="I251" s="14">
        <f>I252</f>
        <v>60656.3</v>
      </c>
      <c r="J251" s="14">
        <f>J252</f>
        <v>60656.3</v>
      </c>
    </row>
    <row r="252" spans="1:10" ht="36">
      <c r="A252" s="2"/>
      <c r="B252" s="55" t="s">
        <v>36</v>
      </c>
      <c r="C252" s="49" t="s">
        <v>348</v>
      </c>
      <c r="D252" s="49" t="s">
        <v>33</v>
      </c>
      <c r="E252" s="12" t="s">
        <v>34</v>
      </c>
      <c r="F252" s="13"/>
      <c r="G252" s="56"/>
      <c r="H252" s="56"/>
      <c r="I252" s="14">
        <f>I253+I256</f>
        <v>60656.3</v>
      </c>
      <c r="J252" s="14">
        <f>J253+J256</f>
        <v>60656.3</v>
      </c>
    </row>
    <row r="253" spans="1:10" ht="18">
      <c r="A253" s="2"/>
      <c r="B253" s="55" t="s">
        <v>174</v>
      </c>
      <c r="C253" s="49" t="s">
        <v>348</v>
      </c>
      <c r="D253" s="49" t="s">
        <v>33</v>
      </c>
      <c r="E253" s="12" t="s">
        <v>34</v>
      </c>
      <c r="F253" s="12" t="s">
        <v>445</v>
      </c>
      <c r="G253" s="56"/>
      <c r="H253" s="56"/>
      <c r="I253" s="14">
        <f>I254</f>
        <v>34738.3</v>
      </c>
      <c r="J253" s="14">
        <f>J254</f>
        <v>34738.3</v>
      </c>
    </row>
    <row r="254" spans="1:10" ht="36">
      <c r="A254" s="2"/>
      <c r="B254" s="50" t="s">
        <v>175</v>
      </c>
      <c r="C254" s="57" t="s">
        <v>348</v>
      </c>
      <c r="D254" s="57" t="s">
        <v>33</v>
      </c>
      <c r="E254" s="52" t="s">
        <v>34</v>
      </c>
      <c r="F254" s="52" t="s">
        <v>446</v>
      </c>
      <c r="G254" s="33"/>
      <c r="H254" s="33"/>
      <c r="I254" s="53">
        <f>I255</f>
        <v>34738.3</v>
      </c>
      <c r="J254" s="53">
        <f>J255</f>
        <v>34738.3</v>
      </c>
    </row>
    <row r="255" spans="1:10" ht="36">
      <c r="A255" s="2"/>
      <c r="B255" s="124" t="s">
        <v>459</v>
      </c>
      <c r="C255" s="31" t="s">
        <v>348</v>
      </c>
      <c r="D255" s="31" t="s">
        <v>33</v>
      </c>
      <c r="E255" s="31" t="s">
        <v>34</v>
      </c>
      <c r="F255" s="31" t="s">
        <v>446</v>
      </c>
      <c r="G255" s="31" t="s">
        <v>460</v>
      </c>
      <c r="H255" s="31" t="s">
        <v>259</v>
      </c>
      <c r="I255" s="26">
        <v>34738.3</v>
      </c>
      <c r="J255" s="26">
        <v>34738.3</v>
      </c>
    </row>
    <row r="256" spans="1:10" ht="18.75">
      <c r="A256" s="2"/>
      <c r="B256" s="182" t="s">
        <v>371</v>
      </c>
      <c r="C256" s="49" t="s">
        <v>348</v>
      </c>
      <c r="D256" s="49" t="s">
        <v>33</v>
      </c>
      <c r="E256" s="12" t="s">
        <v>34</v>
      </c>
      <c r="F256" s="12" t="s">
        <v>370</v>
      </c>
      <c r="G256" s="56"/>
      <c r="H256" s="56"/>
      <c r="I256" s="14">
        <f aca="true" t="shared" si="19" ref="I256:J258">I257</f>
        <v>25918</v>
      </c>
      <c r="J256" s="14">
        <f t="shared" si="19"/>
        <v>25918</v>
      </c>
    </row>
    <row r="257" spans="1:10" ht="93.75">
      <c r="A257" s="2"/>
      <c r="B257" s="207" t="s">
        <v>39</v>
      </c>
      <c r="C257" s="49" t="s">
        <v>348</v>
      </c>
      <c r="D257" s="49" t="s">
        <v>33</v>
      </c>
      <c r="E257" s="12" t="s">
        <v>34</v>
      </c>
      <c r="F257" s="12" t="s">
        <v>195</v>
      </c>
      <c r="G257" s="56"/>
      <c r="H257" s="56"/>
      <c r="I257" s="14">
        <f t="shared" si="19"/>
        <v>25918</v>
      </c>
      <c r="J257" s="14">
        <f t="shared" si="19"/>
        <v>25918</v>
      </c>
    </row>
    <row r="258" spans="1:10" ht="54">
      <c r="A258" s="2"/>
      <c r="B258" s="50" t="s">
        <v>43</v>
      </c>
      <c r="C258" s="57" t="s">
        <v>348</v>
      </c>
      <c r="D258" s="57" t="s">
        <v>33</v>
      </c>
      <c r="E258" s="52" t="s">
        <v>34</v>
      </c>
      <c r="F258" s="52" t="s">
        <v>64</v>
      </c>
      <c r="G258" s="33"/>
      <c r="H258" s="33"/>
      <c r="I258" s="53">
        <f t="shared" si="19"/>
        <v>25918</v>
      </c>
      <c r="J258" s="53">
        <f t="shared" si="19"/>
        <v>25918</v>
      </c>
    </row>
    <row r="259" spans="1:10" ht="54">
      <c r="A259" s="2"/>
      <c r="B259" s="124" t="s">
        <v>17</v>
      </c>
      <c r="C259" s="31" t="s">
        <v>348</v>
      </c>
      <c r="D259" s="31" t="s">
        <v>33</v>
      </c>
      <c r="E259" s="31" t="s">
        <v>34</v>
      </c>
      <c r="F259" s="31" t="s">
        <v>64</v>
      </c>
      <c r="G259" s="31" t="s">
        <v>460</v>
      </c>
      <c r="H259" s="31" t="s">
        <v>141</v>
      </c>
      <c r="I259" s="26">
        <v>25918</v>
      </c>
      <c r="J259" s="26">
        <v>25918</v>
      </c>
    </row>
    <row r="260" spans="1:10" ht="18">
      <c r="A260" s="2"/>
      <c r="B260" s="55" t="s">
        <v>142</v>
      </c>
      <c r="C260" s="49" t="s">
        <v>348</v>
      </c>
      <c r="D260" s="49" t="s">
        <v>146</v>
      </c>
      <c r="E260" s="12"/>
      <c r="F260" s="13"/>
      <c r="G260" s="56"/>
      <c r="H260" s="56"/>
      <c r="I260" s="14">
        <f aca="true" t="shared" si="20" ref="I260:J262">I261</f>
        <v>37874.7</v>
      </c>
      <c r="J260" s="14">
        <f t="shared" si="20"/>
        <v>77772.7</v>
      </c>
    </row>
    <row r="261" spans="1:10" ht="18">
      <c r="A261" s="2"/>
      <c r="B261" s="55" t="s">
        <v>142</v>
      </c>
      <c r="C261" s="49" t="s">
        <v>348</v>
      </c>
      <c r="D261" s="49" t="s">
        <v>146</v>
      </c>
      <c r="E261" s="49" t="s">
        <v>144</v>
      </c>
      <c r="F261" s="12"/>
      <c r="G261" s="56"/>
      <c r="H261" s="56"/>
      <c r="I261" s="14">
        <f t="shared" si="20"/>
        <v>37874.7</v>
      </c>
      <c r="J261" s="14">
        <f t="shared" si="20"/>
        <v>77772.7</v>
      </c>
    </row>
    <row r="262" spans="1:10" ht="18">
      <c r="A262" s="2"/>
      <c r="B262" s="50" t="s">
        <v>142</v>
      </c>
      <c r="C262" s="57" t="s">
        <v>348</v>
      </c>
      <c r="D262" s="57" t="s">
        <v>146</v>
      </c>
      <c r="E262" s="57" t="s">
        <v>144</v>
      </c>
      <c r="F262" s="52" t="s">
        <v>143</v>
      </c>
      <c r="G262" s="33"/>
      <c r="H262" s="33"/>
      <c r="I262" s="53">
        <f t="shared" si="20"/>
        <v>37874.7</v>
      </c>
      <c r="J262" s="53">
        <f t="shared" si="20"/>
        <v>77772.7</v>
      </c>
    </row>
    <row r="263" spans="1:10" ht="18.75" thickBot="1">
      <c r="A263" s="2"/>
      <c r="B263" s="124" t="s">
        <v>142</v>
      </c>
      <c r="C263" s="31" t="s">
        <v>348</v>
      </c>
      <c r="D263" s="31" t="s">
        <v>146</v>
      </c>
      <c r="E263" s="31" t="s">
        <v>144</v>
      </c>
      <c r="F263" s="31" t="s">
        <v>143</v>
      </c>
      <c r="G263" s="31" t="s">
        <v>145</v>
      </c>
      <c r="H263" s="31" t="s">
        <v>259</v>
      </c>
      <c r="I263" s="26">
        <v>37874.7</v>
      </c>
      <c r="J263" s="26">
        <v>77772.7</v>
      </c>
    </row>
    <row r="264" spans="1:10" ht="36.75" thickBot="1">
      <c r="A264" s="95" t="s">
        <v>249</v>
      </c>
      <c r="B264" s="96" t="s">
        <v>231</v>
      </c>
      <c r="C264" s="97" t="s">
        <v>349</v>
      </c>
      <c r="D264" s="97"/>
      <c r="E264" s="98" t="s">
        <v>313</v>
      </c>
      <c r="F264" s="98" t="s">
        <v>313</v>
      </c>
      <c r="G264" s="98" t="s">
        <v>313</v>
      </c>
      <c r="H264" s="98" t="s">
        <v>313</v>
      </c>
      <c r="I264" s="99">
        <f>I265+I359+I345</f>
        <v>805192.9</v>
      </c>
      <c r="J264" s="99">
        <f>J265+J359+J345</f>
        <v>819739.7000000001</v>
      </c>
    </row>
    <row r="265" spans="1:10" ht="18">
      <c r="A265" s="2"/>
      <c r="B265" s="3" t="s">
        <v>325</v>
      </c>
      <c r="C265" s="4" t="s">
        <v>349</v>
      </c>
      <c r="D265" s="4" t="s">
        <v>337</v>
      </c>
      <c r="E265" s="5"/>
      <c r="F265" s="5"/>
      <c r="G265" s="5"/>
      <c r="H265" s="5"/>
      <c r="I265" s="6">
        <f>I266+I279+I315+I319</f>
        <v>775611.8</v>
      </c>
      <c r="J265" s="6">
        <f>J266+J279+J315+J319</f>
        <v>791558.6000000001</v>
      </c>
    </row>
    <row r="266" spans="1:10" ht="18">
      <c r="A266" s="2"/>
      <c r="B266" s="7" t="s">
        <v>326</v>
      </c>
      <c r="C266" s="49" t="s">
        <v>349</v>
      </c>
      <c r="D266" s="49" t="s">
        <v>337</v>
      </c>
      <c r="E266" s="9" t="s">
        <v>394</v>
      </c>
      <c r="F266" s="9"/>
      <c r="G266" s="9"/>
      <c r="H266" s="9"/>
      <c r="I266" s="10">
        <f>I267+I272</f>
        <v>240149</v>
      </c>
      <c r="J266" s="10">
        <f>J267+J272</f>
        <v>247611.90000000002</v>
      </c>
    </row>
    <row r="267" spans="1:10" ht="18">
      <c r="A267" s="2"/>
      <c r="B267" s="7" t="s">
        <v>327</v>
      </c>
      <c r="C267" s="49" t="s">
        <v>349</v>
      </c>
      <c r="D267" s="49" t="s">
        <v>337</v>
      </c>
      <c r="E267" s="9" t="s">
        <v>394</v>
      </c>
      <c r="F267" s="9" t="s">
        <v>442</v>
      </c>
      <c r="G267" s="9"/>
      <c r="H267" s="9"/>
      <c r="I267" s="10">
        <f>I268</f>
        <v>235771.8</v>
      </c>
      <c r="J267" s="10">
        <f>J268</f>
        <v>243043.80000000002</v>
      </c>
    </row>
    <row r="268" spans="1:10" ht="59.25" customHeight="1">
      <c r="A268" s="2"/>
      <c r="B268" s="3" t="s">
        <v>244</v>
      </c>
      <c r="C268" s="89" t="s">
        <v>349</v>
      </c>
      <c r="D268" s="89" t="s">
        <v>337</v>
      </c>
      <c r="E268" s="5" t="s">
        <v>394</v>
      </c>
      <c r="F268" s="5" t="s">
        <v>447</v>
      </c>
      <c r="G268" s="5"/>
      <c r="H268" s="5"/>
      <c r="I268" s="6">
        <f>SUM(I269:I271)</f>
        <v>235771.8</v>
      </c>
      <c r="J268" s="6">
        <f>SUM(J269:J271)</f>
        <v>243043.80000000002</v>
      </c>
    </row>
    <row r="269" spans="1:10" ht="18">
      <c r="A269" s="2"/>
      <c r="B269" s="46" t="s">
        <v>18</v>
      </c>
      <c r="C269" s="47" t="s">
        <v>349</v>
      </c>
      <c r="D269" s="47" t="s">
        <v>337</v>
      </c>
      <c r="E269" s="47" t="s">
        <v>394</v>
      </c>
      <c r="F269" s="47" t="s">
        <v>447</v>
      </c>
      <c r="G269" s="47" t="s">
        <v>344</v>
      </c>
      <c r="H269" s="47" t="s">
        <v>259</v>
      </c>
      <c r="I269" s="81">
        <f>7087.1+454.8</f>
        <v>7541.900000000001</v>
      </c>
      <c r="J269" s="81">
        <f>7512.3+454.8</f>
        <v>7967.1</v>
      </c>
    </row>
    <row r="270" spans="1:10" ht="54">
      <c r="A270" s="2"/>
      <c r="B270" s="187" t="s">
        <v>289</v>
      </c>
      <c r="C270" s="24" t="s">
        <v>349</v>
      </c>
      <c r="D270" s="24" t="s">
        <v>337</v>
      </c>
      <c r="E270" s="24" t="s">
        <v>394</v>
      </c>
      <c r="F270" s="24" t="s">
        <v>447</v>
      </c>
      <c r="G270" s="24" t="s">
        <v>462</v>
      </c>
      <c r="H270" s="25" t="s">
        <v>259</v>
      </c>
      <c r="I270" s="26">
        <v>197131.6</v>
      </c>
      <c r="J270" s="26">
        <v>203045.5</v>
      </c>
    </row>
    <row r="271" spans="1:10" ht="18">
      <c r="A271" s="2"/>
      <c r="B271" s="205" t="s">
        <v>92</v>
      </c>
      <c r="C271" s="24" t="s">
        <v>349</v>
      </c>
      <c r="D271" s="24" t="s">
        <v>337</v>
      </c>
      <c r="E271" s="24" t="s">
        <v>394</v>
      </c>
      <c r="F271" s="24" t="s">
        <v>447</v>
      </c>
      <c r="G271" s="24" t="s">
        <v>451</v>
      </c>
      <c r="H271" s="25" t="s">
        <v>259</v>
      </c>
      <c r="I271" s="30">
        <v>31098.3</v>
      </c>
      <c r="J271" s="30">
        <v>32031.2</v>
      </c>
    </row>
    <row r="272" spans="1:10" ht="18">
      <c r="A272" s="2"/>
      <c r="B272" s="55" t="s">
        <v>215</v>
      </c>
      <c r="C272" s="76" t="s">
        <v>349</v>
      </c>
      <c r="D272" s="76" t="s">
        <v>337</v>
      </c>
      <c r="E272" s="12" t="s">
        <v>394</v>
      </c>
      <c r="F272" s="12" t="s">
        <v>422</v>
      </c>
      <c r="G272" s="56"/>
      <c r="H272" s="56"/>
      <c r="I272" s="14">
        <f>I276+I273</f>
        <v>4377.200000000001</v>
      </c>
      <c r="J272" s="14">
        <f>J276+J273</f>
        <v>4568.1</v>
      </c>
    </row>
    <row r="273" spans="1:10" ht="75">
      <c r="A273" s="2"/>
      <c r="B273" s="182" t="s">
        <v>54</v>
      </c>
      <c r="C273" s="147" t="s">
        <v>349</v>
      </c>
      <c r="D273" s="147" t="s">
        <v>337</v>
      </c>
      <c r="E273" s="147" t="s">
        <v>394</v>
      </c>
      <c r="F273" s="147" t="s">
        <v>14</v>
      </c>
      <c r="G273" s="130"/>
      <c r="H273" s="130"/>
      <c r="I273" s="45">
        <f>I274</f>
        <v>297</v>
      </c>
      <c r="J273" s="45">
        <f>J274</f>
        <v>1287</v>
      </c>
    </row>
    <row r="274" spans="1:10" ht="36">
      <c r="A274" s="2"/>
      <c r="B274" s="59" t="s">
        <v>16</v>
      </c>
      <c r="C274" s="4" t="s">
        <v>349</v>
      </c>
      <c r="D274" s="4" t="s">
        <v>337</v>
      </c>
      <c r="E274" s="4" t="s">
        <v>394</v>
      </c>
      <c r="F274" s="89" t="s">
        <v>527</v>
      </c>
      <c r="G274" s="21"/>
      <c r="H274" s="21"/>
      <c r="I274" s="45">
        <f>I275</f>
        <v>297</v>
      </c>
      <c r="J274" s="45">
        <f>J275</f>
        <v>1287</v>
      </c>
    </row>
    <row r="275" spans="1:10" ht="18">
      <c r="A275" s="2"/>
      <c r="B275" s="145" t="s">
        <v>381</v>
      </c>
      <c r="C275" s="82" t="s">
        <v>349</v>
      </c>
      <c r="D275" s="82" t="s">
        <v>337</v>
      </c>
      <c r="E275" s="82" t="s">
        <v>394</v>
      </c>
      <c r="F275" s="24" t="s">
        <v>527</v>
      </c>
      <c r="G275" s="24" t="s">
        <v>382</v>
      </c>
      <c r="H275" s="24" t="s">
        <v>259</v>
      </c>
      <c r="I275" s="26">
        <v>297</v>
      </c>
      <c r="J275" s="26">
        <v>1287</v>
      </c>
    </row>
    <row r="276" spans="1:10" ht="54">
      <c r="A276" s="2"/>
      <c r="B276" s="42" t="s">
        <v>84</v>
      </c>
      <c r="C276" s="141" t="s">
        <v>349</v>
      </c>
      <c r="D276" s="141" t="s">
        <v>337</v>
      </c>
      <c r="E276" s="44" t="s">
        <v>394</v>
      </c>
      <c r="F276" s="44" t="s">
        <v>530</v>
      </c>
      <c r="G276" s="77"/>
      <c r="H276" s="77"/>
      <c r="I276" s="45">
        <f>I277+I278</f>
        <v>4080.2000000000003</v>
      </c>
      <c r="J276" s="45">
        <f>J277+J278</f>
        <v>3281.1</v>
      </c>
    </row>
    <row r="277" spans="1:10" ht="18">
      <c r="A277" s="2"/>
      <c r="B277" s="46" t="s">
        <v>18</v>
      </c>
      <c r="C277" s="112" t="s">
        <v>349</v>
      </c>
      <c r="D277" s="112" t="s">
        <v>337</v>
      </c>
      <c r="E277" s="62" t="s">
        <v>394</v>
      </c>
      <c r="F277" s="62" t="s">
        <v>530</v>
      </c>
      <c r="G277" s="62" t="s">
        <v>344</v>
      </c>
      <c r="H277" s="62" t="s">
        <v>259</v>
      </c>
      <c r="I277" s="48">
        <v>180.9</v>
      </c>
      <c r="J277" s="48">
        <v>155</v>
      </c>
    </row>
    <row r="278" spans="1:10" ht="18">
      <c r="A278" s="2"/>
      <c r="B278" s="135" t="s">
        <v>92</v>
      </c>
      <c r="C278" s="32" t="s">
        <v>349</v>
      </c>
      <c r="D278" s="32" t="s">
        <v>337</v>
      </c>
      <c r="E278" s="31" t="s">
        <v>394</v>
      </c>
      <c r="F278" s="31" t="s">
        <v>530</v>
      </c>
      <c r="G278" s="31" t="s">
        <v>451</v>
      </c>
      <c r="H278" s="31" t="s">
        <v>259</v>
      </c>
      <c r="I278" s="83">
        <v>3899.3</v>
      </c>
      <c r="J278" s="83">
        <v>3126.1</v>
      </c>
    </row>
    <row r="279" spans="1:10" ht="18">
      <c r="A279" s="2"/>
      <c r="B279" s="7" t="s">
        <v>328</v>
      </c>
      <c r="C279" s="49" t="s">
        <v>349</v>
      </c>
      <c r="D279" s="49" t="s">
        <v>337</v>
      </c>
      <c r="E279" s="9" t="s">
        <v>395</v>
      </c>
      <c r="F279" s="9"/>
      <c r="G279" s="9"/>
      <c r="H279" s="9"/>
      <c r="I279" s="10">
        <f>I280+I288+I296+I306+I300+I293</f>
        <v>504172.8</v>
      </c>
      <c r="J279" s="10">
        <f>J280+J288+J296+J306+J300+J293</f>
        <v>510538.7</v>
      </c>
    </row>
    <row r="280" spans="1:10" ht="36">
      <c r="A280" s="2"/>
      <c r="B280" s="7" t="s">
        <v>329</v>
      </c>
      <c r="C280" s="49" t="s">
        <v>349</v>
      </c>
      <c r="D280" s="49" t="s">
        <v>337</v>
      </c>
      <c r="E280" s="49" t="s">
        <v>395</v>
      </c>
      <c r="F280" s="49" t="s">
        <v>443</v>
      </c>
      <c r="G280" s="9"/>
      <c r="H280" s="9"/>
      <c r="I280" s="10">
        <f>I281</f>
        <v>104299.70000000001</v>
      </c>
      <c r="J280" s="10">
        <f>J281</f>
        <v>109091.7</v>
      </c>
    </row>
    <row r="281" spans="1:10" ht="54">
      <c r="A281" s="2"/>
      <c r="B281" s="7" t="s">
        <v>244</v>
      </c>
      <c r="C281" s="8" t="s">
        <v>349</v>
      </c>
      <c r="D281" s="8" t="s">
        <v>337</v>
      </c>
      <c r="E281" s="49" t="s">
        <v>395</v>
      </c>
      <c r="F281" s="49" t="s">
        <v>468</v>
      </c>
      <c r="G281" s="9"/>
      <c r="H281" s="9"/>
      <c r="I281" s="10">
        <f>I282+I286</f>
        <v>104299.70000000001</v>
      </c>
      <c r="J281" s="10">
        <f>J282+J286</f>
        <v>109091.7</v>
      </c>
    </row>
    <row r="282" spans="1:10" ht="36">
      <c r="A282" s="2"/>
      <c r="B282" s="15" t="s">
        <v>329</v>
      </c>
      <c r="C282" s="87" t="s">
        <v>349</v>
      </c>
      <c r="D282" s="87" t="s">
        <v>337</v>
      </c>
      <c r="E282" s="88" t="s">
        <v>395</v>
      </c>
      <c r="F282" s="88" t="s">
        <v>469</v>
      </c>
      <c r="G282" s="88"/>
      <c r="H282" s="88"/>
      <c r="I282" s="108">
        <f>SUM(I283:I285)</f>
        <v>104227.20000000001</v>
      </c>
      <c r="J282" s="108">
        <f>SUM(J283:J285)</f>
        <v>109017</v>
      </c>
    </row>
    <row r="283" spans="1:10" ht="18">
      <c r="A283" s="2"/>
      <c r="B283" s="91" t="s">
        <v>18</v>
      </c>
      <c r="C283" s="47" t="s">
        <v>349</v>
      </c>
      <c r="D283" s="47" t="s">
        <v>337</v>
      </c>
      <c r="E283" s="47" t="s">
        <v>395</v>
      </c>
      <c r="F283" s="47" t="s">
        <v>469</v>
      </c>
      <c r="G283" s="47" t="s">
        <v>344</v>
      </c>
      <c r="H283" s="47" t="s">
        <v>259</v>
      </c>
      <c r="I283" s="81">
        <f>59156.3+3730.5</f>
        <v>62886.8</v>
      </c>
      <c r="J283" s="81">
        <f>62705.6+3730.5</f>
        <v>66436.1</v>
      </c>
    </row>
    <row r="284" spans="1:10" ht="54">
      <c r="A284" s="2"/>
      <c r="B284" s="64" t="s">
        <v>289</v>
      </c>
      <c r="C284" s="84" t="s">
        <v>349</v>
      </c>
      <c r="D284" s="84" t="s">
        <v>337</v>
      </c>
      <c r="E284" s="28" t="s">
        <v>395</v>
      </c>
      <c r="F284" s="28" t="s">
        <v>469</v>
      </c>
      <c r="G284" s="28" t="s">
        <v>462</v>
      </c>
      <c r="H284" s="28" t="s">
        <v>259</v>
      </c>
      <c r="I284" s="74">
        <v>15127.1</v>
      </c>
      <c r="J284" s="74">
        <v>15580.9</v>
      </c>
    </row>
    <row r="285" spans="1:10" ht="18">
      <c r="A285" s="2"/>
      <c r="B285" s="145" t="s">
        <v>92</v>
      </c>
      <c r="C285" s="82" t="s">
        <v>349</v>
      </c>
      <c r="D285" s="82" t="s">
        <v>337</v>
      </c>
      <c r="E285" s="24" t="s">
        <v>395</v>
      </c>
      <c r="F285" s="24" t="s">
        <v>469</v>
      </c>
      <c r="G285" s="24" t="s">
        <v>451</v>
      </c>
      <c r="H285" s="24" t="s">
        <v>259</v>
      </c>
      <c r="I285" s="83">
        <v>26213.3</v>
      </c>
      <c r="J285" s="83">
        <v>27000</v>
      </c>
    </row>
    <row r="286" spans="1:10" ht="18">
      <c r="A286" s="2"/>
      <c r="B286" s="7" t="s">
        <v>336</v>
      </c>
      <c r="C286" s="8" t="s">
        <v>349</v>
      </c>
      <c r="D286" s="8" t="s">
        <v>337</v>
      </c>
      <c r="E286" s="9" t="s">
        <v>395</v>
      </c>
      <c r="F286" s="9" t="s">
        <v>470</v>
      </c>
      <c r="G286" s="9"/>
      <c r="H286" s="9"/>
      <c r="I286" s="10">
        <f>I287</f>
        <v>72.5</v>
      </c>
      <c r="J286" s="10">
        <f>J287</f>
        <v>74.7</v>
      </c>
    </row>
    <row r="287" spans="1:10" ht="54">
      <c r="A287" s="2"/>
      <c r="B287" s="145" t="s">
        <v>289</v>
      </c>
      <c r="C287" s="24" t="s">
        <v>349</v>
      </c>
      <c r="D287" s="24" t="s">
        <v>337</v>
      </c>
      <c r="E287" s="24" t="s">
        <v>395</v>
      </c>
      <c r="F287" s="24" t="s">
        <v>470</v>
      </c>
      <c r="G287" s="24" t="s">
        <v>462</v>
      </c>
      <c r="H287" s="24" t="s">
        <v>259</v>
      </c>
      <c r="I287" s="83">
        <v>72.5</v>
      </c>
      <c r="J287" s="83">
        <v>74.7</v>
      </c>
    </row>
    <row r="288" spans="1:10" ht="18">
      <c r="A288" s="2"/>
      <c r="B288" s="7" t="s">
        <v>330</v>
      </c>
      <c r="C288" s="8" t="s">
        <v>349</v>
      </c>
      <c r="D288" s="8" t="s">
        <v>337</v>
      </c>
      <c r="E288" s="9" t="s">
        <v>395</v>
      </c>
      <c r="F288" s="9" t="s">
        <v>444</v>
      </c>
      <c r="G288" s="9"/>
      <c r="H288" s="9"/>
      <c r="I288" s="10">
        <f>I289</f>
        <v>85023.8</v>
      </c>
      <c r="J288" s="10">
        <f>J289</f>
        <v>87574.5</v>
      </c>
    </row>
    <row r="289" spans="1:10" ht="54">
      <c r="A289" s="2"/>
      <c r="B289" s="15" t="s">
        <v>244</v>
      </c>
      <c r="C289" s="127" t="s">
        <v>349</v>
      </c>
      <c r="D289" s="127" t="s">
        <v>337</v>
      </c>
      <c r="E289" s="88" t="s">
        <v>395</v>
      </c>
      <c r="F289" s="88" t="s">
        <v>471</v>
      </c>
      <c r="G289" s="88"/>
      <c r="H289" s="88"/>
      <c r="I289" s="108">
        <f>I290</f>
        <v>85023.8</v>
      </c>
      <c r="J289" s="108">
        <f>J290</f>
        <v>87574.5</v>
      </c>
    </row>
    <row r="290" spans="1:10" ht="18">
      <c r="A290" s="2"/>
      <c r="B290" s="3" t="s">
        <v>330</v>
      </c>
      <c r="C290" s="4" t="s">
        <v>349</v>
      </c>
      <c r="D290" s="4" t="s">
        <v>337</v>
      </c>
      <c r="E290" s="5" t="s">
        <v>395</v>
      </c>
      <c r="F290" s="5" t="s">
        <v>472</v>
      </c>
      <c r="G290" s="5"/>
      <c r="H290" s="5"/>
      <c r="I290" s="6">
        <f>SUM(I291:I292)</f>
        <v>85023.8</v>
      </c>
      <c r="J290" s="6">
        <f>SUM(J291:J292)</f>
        <v>87574.5</v>
      </c>
    </row>
    <row r="291" spans="1:10" ht="54">
      <c r="A291" s="2"/>
      <c r="B291" s="91" t="s">
        <v>461</v>
      </c>
      <c r="C291" s="80" t="s">
        <v>349</v>
      </c>
      <c r="D291" s="80" t="s">
        <v>337</v>
      </c>
      <c r="E291" s="47" t="s">
        <v>395</v>
      </c>
      <c r="F291" s="47" t="s">
        <v>472</v>
      </c>
      <c r="G291" s="47" t="s">
        <v>462</v>
      </c>
      <c r="H291" s="47" t="s">
        <v>259</v>
      </c>
      <c r="I291" s="81">
        <v>78226.3</v>
      </c>
      <c r="J291" s="81">
        <v>80573.1</v>
      </c>
    </row>
    <row r="292" spans="1:10" ht="18">
      <c r="A292" s="2"/>
      <c r="B292" s="71" t="s">
        <v>92</v>
      </c>
      <c r="C292" s="93" t="s">
        <v>349</v>
      </c>
      <c r="D292" s="93" t="s">
        <v>337</v>
      </c>
      <c r="E292" s="86" t="s">
        <v>395</v>
      </c>
      <c r="F292" s="86" t="s">
        <v>472</v>
      </c>
      <c r="G292" s="86" t="s">
        <v>451</v>
      </c>
      <c r="H292" s="86" t="s">
        <v>259</v>
      </c>
      <c r="I292" s="94">
        <v>6797.5</v>
      </c>
      <c r="J292" s="94">
        <v>7001.4</v>
      </c>
    </row>
    <row r="293" spans="1:10" ht="18">
      <c r="A293" s="2"/>
      <c r="B293" s="55" t="s">
        <v>134</v>
      </c>
      <c r="C293" s="8" t="s">
        <v>349</v>
      </c>
      <c r="D293" s="8" t="s">
        <v>337</v>
      </c>
      <c r="E293" s="9" t="s">
        <v>395</v>
      </c>
      <c r="F293" s="9" t="s">
        <v>135</v>
      </c>
      <c r="G293" s="9"/>
      <c r="H293" s="9"/>
      <c r="I293" s="10">
        <f>I294</f>
        <v>230</v>
      </c>
      <c r="J293" s="10">
        <f>J294</f>
        <v>230</v>
      </c>
    </row>
    <row r="294" spans="1:10" ht="54">
      <c r="A294" s="2"/>
      <c r="B294" s="15" t="s">
        <v>244</v>
      </c>
      <c r="C294" s="127" t="s">
        <v>349</v>
      </c>
      <c r="D294" s="127" t="s">
        <v>337</v>
      </c>
      <c r="E294" s="88" t="s">
        <v>395</v>
      </c>
      <c r="F294" s="88" t="s">
        <v>136</v>
      </c>
      <c r="G294" s="88"/>
      <c r="H294" s="88"/>
      <c r="I294" s="108">
        <f>SUM(I295:I295)</f>
        <v>230</v>
      </c>
      <c r="J294" s="108">
        <f>SUM(J295:J295)</f>
        <v>230</v>
      </c>
    </row>
    <row r="295" spans="1:10" ht="18">
      <c r="A295" s="2"/>
      <c r="B295" s="145" t="s">
        <v>18</v>
      </c>
      <c r="C295" s="82" t="s">
        <v>349</v>
      </c>
      <c r="D295" s="82" t="s">
        <v>337</v>
      </c>
      <c r="E295" s="24" t="s">
        <v>395</v>
      </c>
      <c r="F295" s="24" t="s">
        <v>136</v>
      </c>
      <c r="G295" s="24" t="s">
        <v>344</v>
      </c>
      <c r="H295" s="24" t="s">
        <v>259</v>
      </c>
      <c r="I295" s="83">
        <f>200+30</f>
        <v>230</v>
      </c>
      <c r="J295" s="83">
        <v>230</v>
      </c>
    </row>
    <row r="296" spans="1:10" ht="18">
      <c r="A296" s="2"/>
      <c r="B296" s="7" t="s">
        <v>307</v>
      </c>
      <c r="C296" s="8" t="s">
        <v>349</v>
      </c>
      <c r="D296" s="8" t="s">
        <v>337</v>
      </c>
      <c r="E296" s="9" t="s">
        <v>395</v>
      </c>
      <c r="F296" s="9" t="s">
        <v>473</v>
      </c>
      <c r="G296" s="9"/>
      <c r="H296" s="9"/>
      <c r="I296" s="10">
        <f>I297</f>
        <v>4125.3</v>
      </c>
      <c r="J296" s="10">
        <f>J297</f>
        <v>4125.3</v>
      </c>
    </row>
    <row r="297" spans="1:10" ht="41.25" customHeight="1">
      <c r="A297" s="2"/>
      <c r="B297" s="15" t="s">
        <v>227</v>
      </c>
      <c r="C297" s="127" t="s">
        <v>349</v>
      </c>
      <c r="D297" s="127" t="s">
        <v>337</v>
      </c>
      <c r="E297" s="88" t="s">
        <v>395</v>
      </c>
      <c r="F297" s="88" t="s">
        <v>474</v>
      </c>
      <c r="G297" s="88"/>
      <c r="H297" s="88"/>
      <c r="I297" s="108">
        <f>I298+I299</f>
        <v>4125.3</v>
      </c>
      <c r="J297" s="108">
        <f>J298+J299</f>
        <v>4125.3</v>
      </c>
    </row>
    <row r="298" spans="1:10" ht="72">
      <c r="A298" s="2"/>
      <c r="B298" s="202" t="s">
        <v>519</v>
      </c>
      <c r="C298" s="47" t="s">
        <v>349</v>
      </c>
      <c r="D298" s="80" t="s">
        <v>337</v>
      </c>
      <c r="E298" s="47" t="s">
        <v>395</v>
      </c>
      <c r="F298" s="47" t="s">
        <v>474</v>
      </c>
      <c r="G298" s="47" t="s">
        <v>344</v>
      </c>
      <c r="H298" s="47" t="s">
        <v>228</v>
      </c>
      <c r="I298" s="81">
        <v>913</v>
      </c>
      <c r="J298" s="81">
        <v>913</v>
      </c>
    </row>
    <row r="299" spans="1:10" ht="72">
      <c r="A299" s="2"/>
      <c r="B299" s="38" t="s">
        <v>519</v>
      </c>
      <c r="C299" s="129" t="s">
        <v>349</v>
      </c>
      <c r="D299" s="129" t="s">
        <v>337</v>
      </c>
      <c r="E299" s="130" t="s">
        <v>395</v>
      </c>
      <c r="F299" s="130" t="s">
        <v>474</v>
      </c>
      <c r="G299" s="130" t="s">
        <v>451</v>
      </c>
      <c r="H299" s="86" t="s">
        <v>228</v>
      </c>
      <c r="I299" s="94">
        <v>3212.3</v>
      </c>
      <c r="J299" s="94">
        <v>3212.3</v>
      </c>
    </row>
    <row r="300" spans="1:10" ht="18">
      <c r="A300" s="2"/>
      <c r="B300" s="160" t="s">
        <v>371</v>
      </c>
      <c r="C300" s="49" t="s">
        <v>349</v>
      </c>
      <c r="D300" s="49" t="s">
        <v>337</v>
      </c>
      <c r="E300" s="49" t="s">
        <v>395</v>
      </c>
      <c r="F300" s="49" t="s">
        <v>370</v>
      </c>
      <c r="G300" s="13"/>
      <c r="H300" s="13"/>
      <c r="I300" s="10">
        <f>I301</f>
        <v>302542.5</v>
      </c>
      <c r="J300" s="10">
        <f>J301</f>
        <v>302542.5</v>
      </c>
    </row>
    <row r="301" spans="1:10" ht="106.5" customHeight="1">
      <c r="A301" s="2"/>
      <c r="B301" s="215" t="s">
        <v>49</v>
      </c>
      <c r="C301" s="49" t="s">
        <v>349</v>
      </c>
      <c r="D301" s="49" t="s">
        <v>337</v>
      </c>
      <c r="E301" s="49" t="s">
        <v>395</v>
      </c>
      <c r="F301" s="49" t="s">
        <v>195</v>
      </c>
      <c r="G301" s="13"/>
      <c r="H301" s="13"/>
      <c r="I301" s="10">
        <f>I302</f>
        <v>302542.5</v>
      </c>
      <c r="J301" s="10">
        <f>J302</f>
        <v>302542.5</v>
      </c>
    </row>
    <row r="302" spans="1:10" ht="116.25" customHeight="1">
      <c r="A302" s="2"/>
      <c r="B302" s="216" t="s">
        <v>61</v>
      </c>
      <c r="C302" s="49" t="s">
        <v>349</v>
      </c>
      <c r="D302" s="49" t="s">
        <v>337</v>
      </c>
      <c r="E302" s="49" t="s">
        <v>395</v>
      </c>
      <c r="F302" s="49" t="s">
        <v>83</v>
      </c>
      <c r="G302" s="13"/>
      <c r="H302" s="13"/>
      <c r="I302" s="10">
        <f>I303+I304+I305</f>
        <v>302542.5</v>
      </c>
      <c r="J302" s="10">
        <f>J303+J304+J305</f>
        <v>302542.5</v>
      </c>
    </row>
    <row r="303" spans="1:10" ht="108.75" customHeight="1">
      <c r="A303" s="2"/>
      <c r="B303" s="203" t="s">
        <v>62</v>
      </c>
      <c r="C303" s="47" t="s">
        <v>349</v>
      </c>
      <c r="D303" s="47" t="s">
        <v>337</v>
      </c>
      <c r="E303" s="47" t="s">
        <v>395</v>
      </c>
      <c r="F303" s="47" t="s">
        <v>83</v>
      </c>
      <c r="G303" s="47" t="s">
        <v>344</v>
      </c>
      <c r="H303" s="47" t="s">
        <v>276</v>
      </c>
      <c r="I303" s="81">
        <v>79709</v>
      </c>
      <c r="J303" s="81">
        <v>79709</v>
      </c>
    </row>
    <row r="304" spans="1:10" ht="90">
      <c r="A304" s="2"/>
      <c r="B304" s="180" t="s">
        <v>62</v>
      </c>
      <c r="C304" s="24" t="s">
        <v>349</v>
      </c>
      <c r="D304" s="24" t="s">
        <v>337</v>
      </c>
      <c r="E304" s="24" t="s">
        <v>395</v>
      </c>
      <c r="F304" s="24" t="s">
        <v>83</v>
      </c>
      <c r="G304" s="24" t="s">
        <v>462</v>
      </c>
      <c r="H304" s="24" t="s">
        <v>276</v>
      </c>
      <c r="I304" s="83">
        <f>209547.3+2106</f>
        <v>211653.3</v>
      </c>
      <c r="J304" s="83">
        <f>209547.3+2106</f>
        <v>211653.3</v>
      </c>
    </row>
    <row r="305" spans="1:10" ht="90">
      <c r="A305" s="2"/>
      <c r="B305" s="181" t="s">
        <v>62</v>
      </c>
      <c r="C305" s="86" t="s">
        <v>349</v>
      </c>
      <c r="D305" s="86" t="s">
        <v>337</v>
      </c>
      <c r="E305" s="86" t="s">
        <v>395</v>
      </c>
      <c r="F305" s="86" t="s">
        <v>83</v>
      </c>
      <c r="G305" s="86" t="s">
        <v>210</v>
      </c>
      <c r="H305" s="86" t="s">
        <v>276</v>
      </c>
      <c r="I305" s="94">
        <v>11180.2</v>
      </c>
      <c r="J305" s="94">
        <v>11180.2</v>
      </c>
    </row>
    <row r="306" spans="1:10" ht="18">
      <c r="A306" s="2"/>
      <c r="B306" s="185" t="s">
        <v>215</v>
      </c>
      <c r="C306" s="11" t="s">
        <v>349</v>
      </c>
      <c r="D306" s="11" t="s">
        <v>337</v>
      </c>
      <c r="E306" s="12" t="s">
        <v>395</v>
      </c>
      <c r="F306" s="12" t="s">
        <v>422</v>
      </c>
      <c r="G306" s="56"/>
      <c r="H306" s="56"/>
      <c r="I306" s="14">
        <f>I312+I307</f>
        <v>7951.5</v>
      </c>
      <c r="J306" s="14">
        <f>J312+J307</f>
        <v>6974.7</v>
      </c>
    </row>
    <row r="307" spans="1:10" ht="75">
      <c r="A307" s="2"/>
      <c r="B307" s="182" t="s">
        <v>54</v>
      </c>
      <c r="C307" s="147" t="s">
        <v>349</v>
      </c>
      <c r="D307" s="147" t="s">
        <v>337</v>
      </c>
      <c r="E307" s="147" t="s">
        <v>395</v>
      </c>
      <c r="F307" s="147" t="s">
        <v>14</v>
      </c>
      <c r="G307" s="130"/>
      <c r="H307" s="130"/>
      <c r="I307" s="45">
        <f>I308+I310</f>
        <v>891</v>
      </c>
      <c r="J307" s="45">
        <f>J308+J310</f>
        <v>1485</v>
      </c>
    </row>
    <row r="308" spans="1:10" ht="36">
      <c r="A308" s="2"/>
      <c r="B308" s="42" t="s">
        <v>16</v>
      </c>
      <c r="C308" s="4" t="s">
        <v>349</v>
      </c>
      <c r="D308" s="4" t="s">
        <v>337</v>
      </c>
      <c r="E308" s="4" t="s">
        <v>395</v>
      </c>
      <c r="F308" s="89" t="s">
        <v>53</v>
      </c>
      <c r="G308" s="21"/>
      <c r="H308" s="21"/>
      <c r="I308" s="45">
        <f aca="true" t="shared" si="21" ref="I308:J310">I309</f>
        <v>891</v>
      </c>
      <c r="J308" s="45">
        <f t="shared" si="21"/>
        <v>891</v>
      </c>
    </row>
    <row r="309" spans="1:10" ht="18">
      <c r="A309" s="2"/>
      <c r="B309" s="71" t="s">
        <v>381</v>
      </c>
      <c r="C309" s="82" t="s">
        <v>349</v>
      </c>
      <c r="D309" s="82" t="s">
        <v>337</v>
      </c>
      <c r="E309" s="82" t="s">
        <v>395</v>
      </c>
      <c r="F309" s="24" t="s">
        <v>53</v>
      </c>
      <c r="G309" s="24" t="s">
        <v>382</v>
      </c>
      <c r="H309" s="24" t="s">
        <v>259</v>
      </c>
      <c r="I309" s="26">
        <v>891</v>
      </c>
      <c r="J309" s="26">
        <v>891</v>
      </c>
    </row>
    <row r="310" spans="1:10" ht="55.5" customHeight="1">
      <c r="A310" s="2"/>
      <c r="B310" s="59" t="s">
        <v>140</v>
      </c>
      <c r="C310" s="4" t="s">
        <v>349</v>
      </c>
      <c r="D310" s="4" t="s">
        <v>337</v>
      </c>
      <c r="E310" s="4" t="s">
        <v>395</v>
      </c>
      <c r="F310" s="89" t="s">
        <v>139</v>
      </c>
      <c r="G310" s="21"/>
      <c r="H310" s="21"/>
      <c r="I310" s="45">
        <f t="shared" si="21"/>
        <v>0</v>
      </c>
      <c r="J310" s="45">
        <f t="shared" si="21"/>
        <v>594</v>
      </c>
    </row>
    <row r="311" spans="1:10" ht="18">
      <c r="A311" s="2"/>
      <c r="B311" s="71" t="s">
        <v>381</v>
      </c>
      <c r="C311" s="82" t="s">
        <v>349</v>
      </c>
      <c r="D311" s="82" t="s">
        <v>337</v>
      </c>
      <c r="E311" s="82" t="s">
        <v>395</v>
      </c>
      <c r="F311" s="24" t="s">
        <v>139</v>
      </c>
      <c r="G311" s="24" t="s">
        <v>382</v>
      </c>
      <c r="H311" s="24" t="s">
        <v>259</v>
      </c>
      <c r="I311" s="26">
        <v>0</v>
      </c>
      <c r="J311" s="26">
        <v>594</v>
      </c>
    </row>
    <row r="312" spans="1:10" ht="54">
      <c r="A312" s="2"/>
      <c r="B312" s="42" t="s">
        <v>84</v>
      </c>
      <c r="C312" s="141" t="s">
        <v>349</v>
      </c>
      <c r="D312" s="141" t="s">
        <v>337</v>
      </c>
      <c r="E312" s="44" t="s">
        <v>395</v>
      </c>
      <c r="F312" s="44" t="s">
        <v>530</v>
      </c>
      <c r="G312" s="21"/>
      <c r="H312" s="21"/>
      <c r="I312" s="45">
        <f>I313+I314</f>
        <v>7060.5</v>
      </c>
      <c r="J312" s="45">
        <f>J313+J314</f>
        <v>5489.7</v>
      </c>
    </row>
    <row r="313" spans="1:10" ht="18">
      <c r="A313" s="2"/>
      <c r="B313" s="91" t="s">
        <v>18</v>
      </c>
      <c r="C313" s="112" t="s">
        <v>349</v>
      </c>
      <c r="D313" s="112" t="s">
        <v>337</v>
      </c>
      <c r="E313" s="62" t="s">
        <v>395</v>
      </c>
      <c r="F313" s="62" t="s">
        <v>530</v>
      </c>
      <c r="G313" s="62" t="s">
        <v>344</v>
      </c>
      <c r="H313" s="62" t="s">
        <v>259</v>
      </c>
      <c r="I313" s="48">
        <v>2749.1</v>
      </c>
      <c r="J313" s="48">
        <v>2281</v>
      </c>
    </row>
    <row r="314" spans="1:10" ht="18">
      <c r="A314" s="2"/>
      <c r="B314" s="71" t="s">
        <v>92</v>
      </c>
      <c r="C314" s="39" t="s">
        <v>349</v>
      </c>
      <c r="D314" s="39" t="s">
        <v>337</v>
      </c>
      <c r="E314" s="40" t="s">
        <v>395</v>
      </c>
      <c r="F314" s="40" t="s">
        <v>530</v>
      </c>
      <c r="G314" s="40" t="s">
        <v>451</v>
      </c>
      <c r="H314" s="40" t="s">
        <v>259</v>
      </c>
      <c r="I314" s="94">
        <v>4311.4</v>
      </c>
      <c r="J314" s="94">
        <v>3208.7</v>
      </c>
    </row>
    <row r="315" spans="1:10" ht="18">
      <c r="A315" s="2"/>
      <c r="B315" s="55" t="s">
        <v>399</v>
      </c>
      <c r="C315" s="76" t="s">
        <v>349</v>
      </c>
      <c r="D315" s="76" t="s">
        <v>337</v>
      </c>
      <c r="E315" s="12" t="s">
        <v>338</v>
      </c>
      <c r="F315" s="13" t="s">
        <v>166</v>
      </c>
      <c r="G315" s="13"/>
      <c r="H315" s="13"/>
      <c r="I315" s="14">
        <f aca="true" t="shared" si="22" ref="I315:J317">I316</f>
        <v>214.4</v>
      </c>
      <c r="J315" s="14">
        <f t="shared" si="22"/>
        <v>227.3</v>
      </c>
    </row>
    <row r="316" spans="1:10" ht="18">
      <c r="A316" s="2"/>
      <c r="B316" s="55" t="s">
        <v>183</v>
      </c>
      <c r="C316" s="76" t="s">
        <v>349</v>
      </c>
      <c r="D316" s="76" t="s">
        <v>337</v>
      </c>
      <c r="E316" s="12" t="s">
        <v>338</v>
      </c>
      <c r="F316" s="12" t="s">
        <v>475</v>
      </c>
      <c r="G316" s="13"/>
      <c r="H316" s="13"/>
      <c r="I316" s="14">
        <f t="shared" si="22"/>
        <v>214.4</v>
      </c>
      <c r="J316" s="14">
        <f t="shared" si="22"/>
        <v>227.3</v>
      </c>
    </row>
    <row r="317" spans="1:10" ht="18">
      <c r="A317" s="2"/>
      <c r="B317" s="208" t="s">
        <v>549</v>
      </c>
      <c r="C317" s="43" t="s">
        <v>349</v>
      </c>
      <c r="D317" s="43" t="s">
        <v>337</v>
      </c>
      <c r="E317" s="44" t="s">
        <v>338</v>
      </c>
      <c r="F317" s="44" t="s">
        <v>476</v>
      </c>
      <c r="G317" s="21"/>
      <c r="H317" s="21"/>
      <c r="I317" s="19">
        <f t="shared" si="22"/>
        <v>214.4</v>
      </c>
      <c r="J317" s="19">
        <f t="shared" si="22"/>
        <v>227.3</v>
      </c>
    </row>
    <row r="318" spans="1:10" ht="18">
      <c r="A318" s="2"/>
      <c r="B318" s="239" t="s">
        <v>381</v>
      </c>
      <c r="C318" s="21" t="s">
        <v>349</v>
      </c>
      <c r="D318" s="21" t="s">
        <v>337</v>
      </c>
      <c r="E318" s="21" t="s">
        <v>338</v>
      </c>
      <c r="F318" s="21" t="s">
        <v>476</v>
      </c>
      <c r="G318" s="21" t="s">
        <v>382</v>
      </c>
      <c r="H318" s="21" t="s">
        <v>259</v>
      </c>
      <c r="I318" s="155">
        <v>214.4</v>
      </c>
      <c r="J318" s="155">
        <v>227.3</v>
      </c>
    </row>
    <row r="319" spans="1:10" ht="18">
      <c r="A319" s="2"/>
      <c r="B319" s="196" t="s">
        <v>385</v>
      </c>
      <c r="C319" s="11" t="s">
        <v>349</v>
      </c>
      <c r="D319" s="11" t="s">
        <v>337</v>
      </c>
      <c r="E319" s="12" t="s">
        <v>387</v>
      </c>
      <c r="F319" s="9"/>
      <c r="G319" s="9"/>
      <c r="H319" s="9"/>
      <c r="I319" s="10">
        <f>I320+I325+I334+I328</f>
        <v>31075.6</v>
      </c>
      <c r="J319" s="10">
        <f>J320+J325+J334+J328</f>
        <v>33180.700000000004</v>
      </c>
    </row>
    <row r="320" spans="1:10" ht="57.75" customHeight="1">
      <c r="A320" s="2"/>
      <c r="B320" s="196" t="s">
        <v>380</v>
      </c>
      <c r="C320" s="11" t="s">
        <v>349</v>
      </c>
      <c r="D320" s="49" t="s">
        <v>337</v>
      </c>
      <c r="E320" s="49" t="s">
        <v>387</v>
      </c>
      <c r="F320" s="49" t="s">
        <v>407</v>
      </c>
      <c r="G320" s="49"/>
      <c r="H320" s="49"/>
      <c r="I320" s="107">
        <f>I321</f>
        <v>5644.400000000001</v>
      </c>
      <c r="J320" s="107">
        <f>J321</f>
        <v>5970.400000000001</v>
      </c>
    </row>
    <row r="321" spans="1:10" ht="18">
      <c r="A321" s="2"/>
      <c r="B321" s="186" t="s">
        <v>378</v>
      </c>
      <c r="C321" s="16" t="s">
        <v>349</v>
      </c>
      <c r="D321" s="87" t="s">
        <v>337</v>
      </c>
      <c r="E321" s="87" t="s">
        <v>387</v>
      </c>
      <c r="F321" s="87" t="s">
        <v>409</v>
      </c>
      <c r="G321" s="87"/>
      <c r="H321" s="87"/>
      <c r="I321" s="116">
        <f>SUM(I322:I324)</f>
        <v>5644.400000000001</v>
      </c>
      <c r="J321" s="116">
        <f>SUM(J322:J324)</f>
        <v>5970.400000000001</v>
      </c>
    </row>
    <row r="322" spans="1:10" ht="18">
      <c r="A322" s="2"/>
      <c r="B322" s="195" t="s">
        <v>381</v>
      </c>
      <c r="C322" s="47" t="s">
        <v>349</v>
      </c>
      <c r="D322" s="47" t="s">
        <v>337</v>
      </c>
      <c r="E322" s="47" t="s">
        <v>387</v>
      </c>
      <c r="F322" s="47" t="s">
        <v>409</v>
      </c>
      <c r="G322" s="47" t="s">
        <v>382</v>
      </c>
      <c r="H322" s="47" t="s">
        <v>259</v>
      </c>
      <c r="I322" s="81">
        <v>1072.5</v>
      </c>
      <c r="J322" s="81">
        <v>1136.8</v>
      </c>
    </row>
    <row r="323" spans="1:10" ht="18">
      <c r="A323" s="2"/>
      <c r="B323" s="187" t="s">
        <v>68</v>
      </c>
      <c r="C323" s="90" t="s">
        <v>349</v>
      </c>
      <c r="D323" s="90" t="s">
        <v>337</v>
      </c>
      <c r="E323" s="90" t="s">
        <v>387</v>
      </c>
      <c r="F323" s="90" t="s">
        <v>358</v>
      </c>
      <c r="G323" s="90" t="s">
        <v>382</v>
      </c>
      <c r="H323" s="90" t="s">
        <v>259</v>
      </c>
      <c r="I323" s="125">
        <v>4361.6</v>
      </c>
      <c r="J323" s="125">
        <v>4623.3</v>
      </c>
    </row>
    <row r="324" spans="1:10" ht="54">
      <c r="A324" s="2"/>
      <c r="B324" s="64" t="s">
        <v>216</v>
      </c>
      <c r="C324" s="82" t="s">
        <v>349</v>
      </c>
      <c r="D324" s="82" t="s">
        <v>337</v>
      </c>
      <c r="E324" s="24" t="s">
        <v>387</v>
      </c>
      <c r="F324" s="24" t="s">
        <v>358</v>
      </c>
      <c r="G324" s="24" t="s">
        <v>382</v>
      </c>
      <c r="H324" s="24" t="s">
        <v>269</v>
      </c>
      <c r="I324" s="83">
        <v>210.3</v>
      </c>
      <c r="J324" s="83">
        <v>210.3</v>
      </c>
    </row>
    <row r="325" spans="1:10" ht="36">
      <c r="A325" s="2"/>
      <c r="B325" s="55" t="s">
        <v>367</v>
      </c>
      <c r="C325" s="76" t="s">
        <v>349</v>
      </c>
      <c r="D325" s="76" t="s">
        <v>337</v>
      </c>
      <c r="E325" s="49" t="s">
        <v>387</v>
      </c>
      <c r="F325" s="49" t="s">
        <v>477</v>
      </c>
      <c r="G325" s="119"/>
      <c r="H325" s="49"/>
      <c r="I325" s="107">
        <f>I326</f>
        <v>3045.1</v>
      </c>
      <c r="J325" s="107">
        <f>J326</f>
        <v>3227.2</v>
      </c>
    </row>
    <row r="326" spans="1:10" ht="18">
      <c r="A326" s="2"/>
      <c r="B326" s="3" t="s">
        <v>286</v>
      </c>
      <c r="C326" s="141" t="s">
        <v>349</v>
      </c>
      <c r="D326" s="141" t="s">
        <v>337</v>
      </c>
      <c r="E326" s="89" t="s">
        <v>387</v>
      </c>
      <c r="F326" s="89" t="s">
        <v>478</v>
      </c>
      <c r="G326" s="89"/>
      <c r="H326" s="89"/>
      <c r="I326" s="121">
        <f>I327</f>
        <v>3045.1</v>
      </c>
      <c r="J326" s="121">
        <f>J327</f>
        <v>3227.2</v>
      </c>
    </row>
    <row r="327" spans="1:10" ht="18">
      <c r="A327" s="2"/>
      <c r="B327" s="214" t="s">
        <v>18</v>
      </c>
      <c r="C327" s="238" t="s">
        <v>349</v>
      </c>
      <c r="D327" s="238" t="s">
        <v>337</v>
      </c>
      <c r="E327" s="21" t="s">
        <v>387</v>
      </c>
      <c r="F327" s="21" t="s">
        <v>478</v>
      </c>
      <c r="G327" s="21" t="s">
        <v>344</v>
      </c>
      <c r="H327" s="21" t="s">
        <v>259</v>
      </c>
      <c r="I327" s="155">
        <f>3035.1+10</f>
        <v>3045.1</v>
      </c>
      <c r="J327" s="155">
        <f>3217.2+10</f>
        <v>3227.2</v>
      </c>
    </row>
    <row r="328" spans="1:10" ht="18.75">
      <c r="A328" s="2"/>
      <c r="B328" s="182" t="s">
        <v>371</v>
      </c>
      <c r="C328" s="11" t="s">
        <v>349</v>
      </c>
      <c r="D328" s="76" t="s">
        <v>337</v>
      </c>
      <c r="E328" s="12" t="s">
        <v>387</v>
      </c>
      <c r="F328" s="12" t="s">
        <v>370</v>
      </c>
      <c r="G328" s="56"/>
      <c r="H328" s="56"/>
      <c r="I328" s="10">
        <f>I329</f>
        <v>983.3</v>
      </c>
      <c r="J328" s="10">
        <f>J329</f>
        <v>983.3</v>
      </c>
    </row>
    <row r="329" spans="1:10" ht="75" customHeight="1">
      <c r="A329" s="2"/>
      <c r="B329" s="207" t="s">
        <v>39</v>
      </c>
      <c r="C329" s="11" t="s">
        <v>349</v>
      </c>
      <c r="D329" s="76" t="s">
        <v>337</v>
      </c>
      <c r="E329" s="12" t="s">
        <v>387</v>
      </c>
      <c r="F329" s="12" t="s">
        <v>195</v>
      </c>
      <c r="G329" s="56"/>
      <c r="H329" s="56"/>
      <c r="I329" s="10">
        <f>I330+I332</f>
        <v>983.3</v>
      </c>
      <c r="J329" s="10">
        <f>J330+J332</f>
        <v>983.3</v>
      </c>
    </row>
    <row r="330" spans="1:10" ht="33.75" customHeight="1">
      <c r="A330" s="2"/>
      <c r="B330" s="192" t="s">
        <v>170</v>
      </c>
      <c r="C330" s="61" t="s">
        <v>349</v>
      </c>
      <c r="D330" s="61" t="s">
        <v>337</v>
      </c>
      <c r="E330" s="61" t="s">
        <v>387</v>
      </c>
      <c r="F330" s="61" t="s">
        <v>80</v>
      </c>
      <c r="G330" s="62"/>
      <c r="H330" s="62"/>
      <c r="I330" s="110">
        <f>I331</f>
        <v>529.5</v>
      </c>
      <c r="J330" s="110">
        <f>J331</f>
        <v>529.5</v>
      </c>
    </row>
    <row r="331" spans="1:10" ht="42" customHeight="1">
      <c r="A331" s="2"/>
      <c r="B331" s="71" t="s">
        <v>4</v>
      </c>
      <c r="C331" s="40" t="s">
        <v>349</v>
      </c>
      <c r="D331" s="40" t="s">
        <v>337</v>
      </c>
      <c r="E331" s="40" t="s">
        <v>387</v>
      </c>
      <c r="F331" s="40" t="s">
        <v>80</v>
      </c>
      <c r="G331" s="86" t="s">
        <v>382</v>
      </c>
      <c r="H331" s="86" t="s">
        <v>243</v>
      </c>
      <c r="I331" s="94">
        <v>529.5</v>
      </c>
      <c r="J331" s="94">
        <v>529.5</v>
      </c>
    </row>
    <row r="332" spans="1:10" ht="72.75" customHeight="1">
      <c r="A332" s="2"/>
      <c r="B332" s="192" t="s">
        <v>94</v>
      </c>
      <c r="C332" s="61" t="s">
        <v>349</v>
      </c>
      <c r="D332" s="61" t="s">
        <v>337</v>
      </c>
      <c r="E332" s="61" t="s">
        <v>387</v>
      </c>
      <c r="F332" s="61" t="s">
        <v>93</v>
      </c>
      <c r="G332" s="62"/>
      <c r="H332" s="62"/>
      <c r="I332" s="110">
        <f>I333</f>
        <v>453.8</v>
      </c>
      <c r="J332" s="110">
        <f>J333</f>
        <v>453.8</v>
      </c>
    </row>
    <row r="333" spans="1:10" ht="75" customHeight="1">
      <c r="A333" s="2"/>
      <c r="B333" s="71" t="s">
        <v>88</v>
      </c>
      <c r="C333" s="40" t="s">
        <v>349</v>
      </c>
      <c r="D333" s="40" t="s">
        <v>337</v>
      </c>
      <c r="E333" s="40" t="s">
        <v>387</v>
      </c>
      <c r="F333" s="40" t="s">
        <v>93</v>
      </c>
      <c r="G333" s="86" t="s">
        <v>382</v>
      </c>
      <c r="H333" s="86" t="s">
        <v>517</v>
      </c>
      <c r="I333" s="94">
        <v>453.8</v>
      </c>
      <c r="J333" s="94">
        <v>453.8</v>
      </c>
    </row>
    <row r="334" spans="1:10" ht="18">
      <c r="A334" s="2"/>
      <c r="B334" s="55" t="s">
        <v>215</v>
      </c>
      <c r="C334" s="76" t="s">
        <v>349</v>
      </c>
      <c r="D334" s="76" t="s">
        <v>337</v>
      </c>
      <c r="E334" s="12" t="s">
        <v>387</v>
      </c>
      <c r="F334" s="12" t="s">
        <v>422</v>
      </c>
      <c r="G334" s="56"/>
      <c r="H334" s="56"/>
      <c r="I334" s="14">
        <f>I335+I340+I342</f>
        <v>21402.8</v>
      </c>
      <c r="J334" s="14">
        <f>J335+J340+J342</f>
        <v>22999.8</v>
      </c>
    </row>
    <row r="335" spans="1:10" ht="37.5" customHeight="1">
      <c r="A335" s="2"/>
      <c r="B335" s="67" t="s">
        <v>152</v>
      </c>
      <c r="C335" s="78" t="s">
        <v>349</v>
      </c>
      <c r="D335" s="78" t="s">
        <v>337</v>
      </c>
      <c r="E335" s="17" t="s">
        <v>387</v>
      </c>
      <c r="F335" s="17" t="s">
        <v>479</v>
      </c>
      <c r="G335" s="18"/>
      <c r="H335" s="18"/>
      <c r="I335" s="19">
        <f>I336+I338</f>
        <v>20303</v>
      </c>
      <c r="J335" s="19">
        <f>J336+J338</f>
        <v>21663</v>
      </c>
    </row>
    <row r="336" spans="1:10" ht="36">
      <c r="A336" s="2"/>
      <c r="B336" s="59" t="s">
        <v>154</v>
      </c>
      <c r="C336" s="92" t="s">
        <v>349</v>
      </c>
      <c r="D336" s="92" t="s">
        <v>337</v>
      </c>
      <c r="E336" s="65" t="s">
        <v>387</v>
      </c>
      <c r="F336" s="65" t="s">
        <v>11</v>
      </c>
      <c r="G336" s="47"/>
      <c r="H336" s="47"/>
      <c r="I336" s="63">
        <f>I337</f>
        <v>13803</v>
      </c>
      <c r="J336" s="63">
        <f>J337</f>
        <v>15163</v>
      </c>
    </row>
    <row r="337" spans="1:10" ht="18">
      <c r="A337" s="2"/>
      <c r="B337" s="73" t="s">
        <v>381</v>
      </c>
      <c r="C337" s="114" t="s">
        <v>349</v>
      </c>
      <c r="D337" s="114" t="s">
        <v>337</v>
      </c>
      <c r="E337" s="18" t="s">
        <v>387</v>
      </c>
      <c r="F337" s="18" t="s">
        <v>11</v>
      </c>
      <c r="G337" s="18" t="s">
        <v>382</v>
      </c>
      <c r="H337" s="18" t="s">
        <v>259</v>
      </c>
      <c r="I337" s="79">
        <v>13803</v>
      </c>
      <c r="J337" s="79">
        <v>15163</v>
      </c>
    </row>
    <row r="338" spans="1:10" ht="18">
      <c r="A338" s="2"/>
      <c r="B338" s="59" t="s">
        <v>311</v>
      </c>
      <c r="C338" s="92" t="s">
        <v>349</v>
      </c>
      <c r="D338" s="92" t="s">
        <v>337</v>
      </c>
      <c r="E338" s="65" t="s">
        <v>387</v>
      </c>
      <c r="F338" s="65" t="s">
        <v>12</v>
      </c>
      <c r="G338" s="47"/>
      <c r="H338" s="47"/>
      <c r="I338" s="63">
        <f>I339</f>
        <v>6500</v>
      </c>
      <c r="J338" s="63">
        <f>J339</f>
        <v>6500</v>
      </c>
    </row>
    <row r="339" spans="1:10" ht="18">
      <c r="A339" s="2"/>
      <c r="B339" s="145" t="s">
        <v>381</v>
      </c>
      <c r="C339" s="82" t="s">
        <v>349</v>
      </c>
      <c r="D339" s="82" t="s">
        <v>337</v>
      </c>
      <c r="E339" s="24" t="s">
        <v>387</v>
      </c>
      <c r="F339" s="24" t="s">
        <v>12</v>
      </c>
      <c r="G339" s="24" t="s">
        <v>382</v>
      </c>
      <c r="H339" s="24" t="s">
        <v>259</v>
      </c>
      <c r="I339" s="83">
        <v>6500</v>
      </c>
      <c r="J339" s="83">
        <v>6500</v>
      </c>
    </row>
    <row r="340" spans="1:10" ht="54">
      <c r="A340" s="2"/>
      <c r="B340" s="59" t="s">
        <v>155</v>
      </c>
      <c r="C340" s="92" t="s">
        <v>349</v>
      </c>
      <c r="D340" s="92" t="s">
        <v>337</v>
      </c>
      <c r="E340" s="65" t="s">
        <v>387</v>
      </c>
      <c r="F340" s="65" t="s">
        <v>427</v>
      </c>
      <c r="G340" s="62"/>
      <c r="H340" s="62"/>
      <c r="I340" s="63">
        <f>I341</f>
        <v>245</v>
      </c>
      <c r="J340" s="63">
        <f>J341</f>
        <v>0</v>
      </c>
    </row>
    <row r="341" spans="1:10" ht="18">
      <c r="A341" s="2"/>
      <c r="B341" s="27" t="s">
        <v>381</v>
      </c>
      <c r="C341" s="75" t="s">
        <v>349</v>
      </c>
      <c r="D341" s="75" t="s">
        <v>337</v>
      </c>
      <c r="E341" s="36" t="s">
        <v>387</v>
      </c>
      <c r="F341" s="36" t="s">
        <v>427</v>
      </c>
      <c r="G341" s="36" t="s">
        <v>382</v>
      </c>
      <c r="H341" s="36" t="s">
        <v>259</v>
      </c>
      <c r="I341" s="79">
        <v>245</v>
      </c>
      <c r="J341" s="79">
        <v>0</v>
      </c>
    </row>
    <row r="342" spans="1:10" ht="54">
      <c r="A342" s="2"/>
      <c r="B342" s="42" t="s">
        <v>84</v>
      </c>
      <c r="C342" s="141" t="s">
        <v>349</v>
      </c>
      <c r="D342" s="141" t="s">
        <v>337</v>
      </c>
      <c r="E342" s="44" t="s">
        <v>387</v>
      </c>
      <c r="F342" s="44" t="s">
        <v>530</v>
      </c>
      <c r="G342" s="77"/>
      <c r="H342" s="77"/>
      <c r="I342" s="6">
        <f>I343+I344</f>
        <v>854.8</v>
      </c>
      <c r="J342" s="6">
        <f>J343+J344</f>
        <v>1336.8</v>
      </c>
    </row>
    <row r="343" spans="1:10" ht="18">
      <c r="A343" s="2"/>
      <c r="B343" s="91" t="s">
        <v>18</v>
      </c>
      <c r="C343" s="112" t="s">
        <v>349</v>
      </c>
      <c r="D343" s="112" t="s">
        <v>337</v>
      </c>
      <c r="E343" s="62" t="s">
        <v>387</v>
      </c>
      <c r="F343" s="62" t="s">
        <v>530</v>
      </c>
      <c r="G343" s="62" t="s">
        <v>344</v>
      </c>
      <c r="H343" s="62" t="s">
        <v>259</v>
      </c>
      <c r="I343" s="48">
        <v>84.8</v>
      </c>
      <c r="J343" s="48">
        <v>66.8</v>
      </c>
    </row>
    <row r="344" spans="1:10" ht="18">
      <c r="A344" s="2"/>
      <c r="B344" s="66" t="s">
        <v>381</v>
      </c>
      <c r="C344" s="39" t="s">
        <v>349</v>
      </c>
      <c r="D344" s="39" t="s">
        <v>337</v>
      </c>
      <c r="E344" s="40" t="s">
        <v>387</v>
      </c>
      <c r="F344" s="40" t="s">
        <v>530</v>
      </c>
      <c r="G344" s="40" t="s">
        <v>382</v>
      </c>
      <c r="H344" s="40" t="s">
        <v>259</v>
      </c>
      <c r="I344" s="41">
        <v>770</v>
      </c>
      <c r="J344" s="41">
        <v>1270</v>
      </c>
    </row>
    <row r="345" spans="1:10" ht="18">
      <c r="A345" s="2"/>
      <c r="B345" s="7" t="s">
        <v>331</v>
      </c>
      <c r="C345" s="49" t="s">
        <v>349</v>
      </c>
      <c r="D345" s="49" t="s">
        <v>322</v>
      </c>
      <c r="E345" s="9"/>
      <c r="F345" s="13"/>
      <c r="G345" s="56"/>
      <c r="H345" s="56"/>
      <c r="I345" s="14">
        <f>I346+I354</f>
        <v>28181.1</v>
      </c>
      <c r="J345" s="14">
        <f>J346+J354</f>
        <v>28181.1</v>
      </c>
    </row>
    <row r="346" spans="1:10" ht="18">
      <c r="A346" s="2"/>
      <c r="B346" s="7" t="s">
        <v>401</v>
      </c>
      <c r="C346" s="49" t="s">
        <v>349</v>
      </c>
      <c r="D346" s="49" t="s">
        <v>322</v>
      </c>
      <c r="E346" s="9" t="s">
        <v>400</v>
      </c>
      <c r="F346" s="13"/>
      <c r="G346" s="56"/>
      <c r="H346" s="56"/>
      <c r="I346" s="14">
        <f aca="true" t="shared" si="23" ref="I346:J349">I347</f>
        <v>20278.5</v>
      </c>
      <c r="J346" s="14">
        <f t="shared" si="23"/>
        <v>20278.5</v>
      </c>
    </row>
    <row r="347" spans="1:10" ht="18">
      <c r="A347" s="2"/>
      <c r="B347" s="7" t="s">
        <v>57</v>
      </c>
      <c r="C347" s="49" t="s">
        <v>349</v>
      </c>
      <c r="D347" s="49" t="s">
        <v>322</v>
      </c>
      <c r="E347" s="9" t="s">
        <v>400</v>
      </c>
      <c r="F347" s="9" t="s">
        <v>480</v>
      </c>
      <c r="G347" s="56"/>
      <c r="H347" s="56"/>
      <c r="I347" s="14">
        <f t="shared" si="23"/>
        <v>20278.5</v>
      </c>
      <c r="J347" s="14">
        <f t="shared" si="23"/>
        <v>20278.5</v>
      </c>
    </row>
    <row r="348" spans="1:10" ht="18">
      <c r="A348" s="2"/>
      <c r="B348" s="7" t="s">
        <v>371</v>
      </c>
      <c r="C348" s="49" t="s">
        <v>349</v>
      </c>
      <c r="D348" s="49" t="s">
        <v>322</v>
      </c>
      <c r="E348" s="9" t="s">
        <v>400</v>
      </c>
      <c r="F348" s="9" t="s">
        <v>370</v>
      </c>
      <c r="G348" s="56"/>
      <c r="H348" s="56"/>
      <c r="I348" s="14">
        <f t="shared" si="23"/>
        <v>20278.5</v>
      </c>
      <c r="J348" s="14">
        <f t="shared" si="23"/>
        <v>20278.5</v>
      </c>
    </row>
    <row r="349" spans="1:10" ht="112.5">
      <c r="A349" s="2"/>
      <c r="B349" s="207" t="s">
        <v>49</v>
      </c>
      <c r="C349" s="11" t="s">
        <v>349</v>
      </c>
      <c r="D349" s="11" t="s">
        <v>322</v>
      </c>
      <c r="E349" s="12" t="s">
        <v>400</v>
      </c>
      <c r="F349" s="12" t="s">
        <v>195</v>
      </c>
      <c r="G349" s="56"/>
      <c r="H349" s="13"/>
      <c r="I349" s="45">
        <f t="shared" si="23"/>
        <v>20278.5</v>
      </c>
      <c r="J349" s="45">
        <f t="shared" si="23"/>
        <v>20278.5</v>
      </c>
    </row>
    <row r="350" spans="1:10" ht="36.75" customHeight="1">
      <c r="A350" s="2"/>
      <c r="B350" s="197" t="s">
        <v>170</v>
      </c>
      <c r="C350" s="11" t="s">
        <v>349</v>
      </c>
      <c r="D350" s="11" t="s">
        <v>322</v>
      </c>
      <c r="E350" s="12" t="s">
        <v>400</v>
      </c>
      <c r="F350" s="12" t="s">
        <v>80</v>
      </c>
      <c r="G350" s="69"/>
      <c r="H350" s="130"/>
      <c r="I350" s="14">
        <f>I351+I352+I353</f>
        <v>20278.5</v>
      </c>
      <c r="J350" s="14">
        <f>J351+J352+J353</f>
        <v>20278.5</v>
      </c>
    </row>
    <row r="351" spans="1:10" ht="36">
      <c r="A351" s="2"/>
      <c r="B351" s="163" t="s">
        <v>4</v>
      </c>
      <c r="C351" s="47" t="s">
        <v>349</v>
      </c>
      <c r="D351" s="47" t="s">
        <v>322</v>
      </c>
      <c r="E351" s="47" t="s">
        <v>400</v>
      </c>
      <c r="F351" s="47" t="s">
        <v>80</v>
      </c>
      <c r="G351" s="62" t="s">
        <v>344</v>
      </c>
      <c r="H351" s="62" t="s">
        <v>243</v>
      </c>
      <c r="I351" s="81">
        <v>6086.2</v>
      </c>
      <c r="J351" s="81">
        <v>6086.2</v>
      </c>
    </row>
    <row r="352" spans="1:10" ht="36">
      <c r="A352" s="2"/>
      <c r="B352" s="234" t="s">
        <v>4</v>
      </c>
      <c r="C352" s="28" t="s">
        <v>349</v>
      </c>
      <c r="D352" s="28" t="s">
        <v>322</v>
      </c>
      <c r="E352" s="28" t="s">
        <v>400</v>
      </c>
      <c r="F352" s="28" t="s">
        <v>80</v>
      </c>
      <c r="G352" s="35" t="s">
        <v>451</v>
      </c>
      <c r="H352" s="35" t="s">
        <v>243</v>
      </c>
      <c r="I352" s="74">
        <v>13627.2</v>
      </c>
      <c r="J352" s="74">
        <v>13627.2</v>
      </c>
    </row>
    <row r="353" spans="1:10" ht="36">
      <c r="A353" s="2"/>
      <c r="B353" s="85" t="s">
        <v>4</v>
      </c>
      <c r="C353" s="86" t="s">
        <v>349</v>
      </c>
      <c r="D353" s="86" t="s">
        <v>322</v>
      </c>
      <c r="E353" s="86" t="s">
        <v>400</v>
      </c>
      <c r="F353" s="86" t="s">
        <v>80</v>
      </c>
      <c r="G353" s="40" t="s">
        <v>210</v>
      </c>
      <c r="H353" s="40" t="s">
        <v>243</v>
      </c>
      <c r="I353" s="94">
        <v>565.1</v>
      </c>
      <c r="J353" s="94">
        <v>565.1</v>
      </c>
    </row>
    <row r="354" spans="1:10" ht="18">
      <c r="A354" s="2"/>
      <c r="B354" s="55" t="s">
        <v>163</v>
      </c>
      <c r="C354" s="49" t="s">
        <v>349</v>
      </c>
      <c r="D354" s="49" t="s">
        <v>322</v>
      </c>
      <c r="E354" s="9" t="s">
        <v>184</v>
      </c>
      <c r="F354" s="13"/>
      <c r="G354" s="56"/>
      <c r="H354" s="56"/>
      <c r="I354" s="14">
        <f aca="true" t="shared" si="24" ref="I354:J357">I355</f>
        <v>7902.6</v>
      </c>
      <c r="J354" s="14">
        <f t="shared" si="24"/>
        <v>7902.6</v>
      </c>
    </row>
    <row r="355" spans="1:10" ht="18">
      <c r="A355" s="2"/>
      <c r="B355" s="55" t="s">
        <v>371</v>
      </c>
      <c r="C355" s="49" t="s">
        <v>349</v>
      </c>
      <c r="D355" s="49" t="s">
        <v>322</v>
      </c>
      <c r="E355" s="9" t="s">
        <v>184</v>
      </c>
      <c r="F355" s="12" t="s">
        <v>370</v>
      </c>
      <c r="G355" s="56"/>
      <c r="H355" s="56"/>
      <c r="I355" s="14">
        <f t="shared" si="24"/>
        <v>7902.6</v>
      </c>
      <c r="J355" s="14">
        <f t="shared" si="24"/>
        <v>7902.6</v>
      </c>
    </row>
    <row r="356" spans="1:10" ht="93.75">
      <c r="A356" s="2"/>
      <c r="B356" s="207" t="s">
        <v>39</v>
      </c>
      <c r="C356" s="89" t="s">
        <v>349</v>
      </c>
      <c r="D356" s="89" t="s">
        <v>322</v>
      </c>
      <c r="E356" s="5" t="s">
        <v>184</v>
      </c>
      <c r="F356" s="44" t="s">
        <v>195</v>
      </c>
      <c r="G356" s="77"/>
      <c r="H356" s="77"/>
      <c r="I356" s="45">
        <f t="shared" si="24"/>
        <v>7902.6</v>
      </c>
      <c r="J356" s="45">
        <f t="shared" si="24"/>
        <v>7902.6</v>
      </c>
    </row>
    <row r="357" spans="1:10" ht="60.75" customHeight="1">
      <c r="A357" s="2"/>
      <c r="B357" s="42" t="s">
        <v>81</v>
      </c>
      <c r="C357" s="89" t="s">
        <v>349</v>
      </c>
      <c r="D357" s="89" t="s">
        <v>322</v>
      </c>
      <c r="E357" s="5" t="s">
        <v>184</v>
      </c>
      <c r="F357" s="44" t="s">
        <v>93</v>
      </c>
      <c r="G357" s="77"/>
      <c r="H357" s="77"/>
      <c r="I357" s="45">
        <f t="shared" si="24"/>
        <v>7902.6</v>
      </c>
      <c r="J357" s="45">
        <f t="shared" si="24"/>
        <v>7902.6</v>
      </c>
    </row>
    <row r="358" spans="1:10" ht="74.25" customHeight="1">
      <c r="A358" s="2"/>
      <c r="B358" s="71" t="s">
        <v>89</v>
      </c>
      <c r="C358" s="86" t="s">
        <v>349</v>
      </c>
      <c r="D358" s="86" t="s">
        <v>322</v>
      </c>
      <c r="E358" s="86" t="s">
        <v>184</v>
      </c>
      <c r="F358" s="86" t="s">
        <v>93</v>
      </c>
      <c r="G358" s="86" t="s">
        <v>346</v>
      </c>
      <c r="H358" s="86" t="s">
        <v>517</v>
      </c>
      <c r="I358" s="94">
        <v>7902.6</v>
      </c>
      <c r="J358" s="94">
        <v>7902.6</v>
      </c>
    </row>
    <row r="359" spans="1:10" ht="24.75" customHeight="1">
      <c r="A359" s="2"/>
      <c r="B359" s="7" t="s">
        <v>547</v>
      </c>
      <c r="C359" s="49" t="s">
        <v>349</v>
      </c>
      <c r="D359" s="49" t="s">
        <v>214</v>
      </c>
      <c r="E359" s="9"/>
      <c r="F359" s="56"/>
      <c r="G359" s="56"/>
      <c r="H359" s="56"/>
      <c r="I359" s="14">
        <f aca="true" t="shared" si="25" ref="I359:J362">I360</f>
        <v>1400</v>
      </c>
      <c r="J359" s="14">
        <f t="shared" si="25"/>
        <v>0</v>
      </c>
    </row>
    <row r="360" spans="1:10" ht="18">
      <c r="A360" s="2"/>
      <c r="B360" s="55" t="s">
        <v>528</v>
      </c>
      <c r="C360" s="11" t="s">
        <v>349</v>
      </c>
      <c r="D360" s="11" t="s">
        <v>214</v>
      </c>
      <c r="E360" s="12" t="s">
        <v>529</v>
      </c>
      <c r="F360" s="56"/>
      <c r="G360" s="56"/>
      <c r="H360" s="56"/>
      <c r="I360" s="14">
        <f t="shared" si="25"/>
        <v>1400</v>
      </c>
      <c r="J360" s="14">
        <f t="shared" si="25"/>
        <v>0</v>
      </c>
    </row>
    <row r="361" spans="1:10" ht="18">
      <c r="A361" s="2"/>
      <c r="B361" s="55" t="s">
        <v>215</v>
      </c>
      <c r="C361" s="49" t="s">
        <v>349</v>
      </c>
      <c r="D361" s="49" t="s">
        <v>214</v>
      </c>
      <c r="E361" s="9" t="s">
        <v>529</v>
      </c>
      <c r="F361" s="9" t="s">
        <v>422</v>
      </c>
      <c r="G361" s="56"/>
      <c r="H361" s="56"/>
      <c r="I361" s="14">
        <f t="shared" si="25"/>
        <v>1400</v>
      </c>
      <c r="J361" s="14">
        <f t="shared" si="25"/>
        <v>0</v>
      </c>
    </row>
    <row r="362" spans="1:10" ht="54">
      <c r="A362" s="2"/>
      <c r="B362" s="59" t="s">
        <v>5</v>
      </c>
      <c r="C362" s="111" t="s">
        <v>349</v>
      </c>
      <c r="D362" s="111" t="s">
        <v>214</v>
      </c>
      <c r="E362" s="65" t="s">
        <v>529</v>
      </c>
      <c r="F362" s="65" t="s">
        <v>6</v>
      </c>
      <c r="G362" s="62"/>
      <c r="H362" s="62"/>
      <c r="I362" s="63">
        <f t="shared" si="25"/>
        <v>1400</v>
      </c>
      <c r="J362" s="63">
        <f t="shared" si="25"/>
        <v>0</v>
      </c>
    </row>
    <row r="363" spans="1:10" ht="21.75" customHeight="1" thickBot="1">
      <c r="A363" s="2"/>
      <c r="B363" s="27" t="s">
        <v>381</v>
      </c>
      <c r="C363" s="33" t="s">
        <v>349</v>
      </c>
      <c r="D363" s="24" t="s">
        <v>214</v>
      </c>
      <c r="E363" s="28" t="s">
        <v>529</v>
      </c>
      <c r="F363" s="28" t="s">
        <v>6</v>
      </c>
      <c r="G363" s="35" t="s">
        <v>382</v>
      </c>
      <c r="H363" s="35" t="s">
        <v>259</v>
      </c>
      <c r="I363" s="30">
        <v>1400</v>
      </c>
      <c r="J363" s="30">
        <v>0</v>
      </c>
    </row>
    <row r="364" spans="1:10" ht="35.25" thickBot="1">
      <c r="A364" s="95" t="s">
        <v>250</v>
      </c>
      <c r="B364" s="96" t="s">
        <v>405</v>
      </c>
      <c r="C364" s="97" t="s">
        <v>221</v>
      </c>
      <c r="D364" s="97"/>
      <c r="E364" s="98"/>
      <c r="F364" s="98"/>
      <c r="G364" s="98"/>
      <c r="H364" s="98"/>
      <c r="I364" s="99">
        <f>I365</f>
        <v>7072.699999999999</v>
      </c>
      <c r="J364" s="99">
        <f>J365</f>
        <v>7441.099999999999</v>
      </c>
    </row>
    <row r="365" spans="1:10" ht="17.25">
      <c r="A365" s="2"/>
      <c r="B365" s="3" t="s">
        <v>377</v>
      </c>
      <c r="C365" s="4" t="s">
        <v>221</v>
      </c>
      <c r="D365" s="4" t="s">
        <v>317</v>
      </c>
      <c r="E365" s="5"/>
      <c r="F365" s="5" t="s">
        <v>313</v>
      </c>
      <c r="G365" s="5" t="s">
        <v>313</v>
      </c>
      <c r="H365" s="5" t="s">
        <v>313</v>
      </c>
      <c r="I365" s="6">
        <f>I366+I370</f>
        <v>7072.699999999999</v>
      </c>
      <c r="J365" s="6">
        <f>J366+J370</f>
        <v>7441.099999999999</v>
      </c>
    </row>
    <row r="366" spans="1:10" ht="34.5">
      <c r="A366" s="2"/>
      <c r="B366" s="7" t="s">
        <v>379</v>
      </c>
      <c r="C366" s="49" t="s">
        <v>221</v>
      </c>
      <c r="D366" s="49" t="s">
        <v>317</v>
      </c>
      <c r="E366" s="9" t="s">
        <v>212</v>
      </c>
      <c r="F366" s="9" t="s">
        <v>313</v>
      </c>
      <c r="G366" s="9" t="s">
        <v>313</v>
      </c>
      <c r="H366" s="9" t="s">
        <v>313</v>
      </c>
      <c r="I366" s="10">
        <f aca="true" t="shared" si="26" ref="I366:J368">I367</f>
        <v>1669.1</v>
      </c>
      <c r="J366" s="10">
        <f t="shared" si="26"/>
        <v>1769.2</v>
      </c>
    </row>
    <row r="367" spans="1:10" ht="51.75">
      <c r="A367" s="2"/>
      <c r="B367" s="7" t="s">
        <v>380</v>
      </c>
      <c r="C367" s="49" t="s">
        <v>221</v>
      </c>
      <c r="D367" s="49" t="s">
        <v>317</v>
      </c>
      <c r="E367" s="9" t="s">
        <v>212</v>
      </c>
      <c r="F367" s="9" t="s">
        <v>407</v>
      </c>
      <c r="G367" s="9" t="s">
        <v>313</v>
      </c>
      <c r="H367" s="9" t="s">
        <v>313</v>
      </c>
      <c r="I367" s="10">
        <f t="shared" si="26"/>
        <v>1669.1</v>
      </c>
      <c r="J367" s="10">
        <f t="shared" si="26"/>
        <v>1769.2</v>
      </c>
    </row>
    <row r="368" spans="1:10" ht="17.25">
      <c r="A368" s="2"/>
      <c r="B368" s="67" t="s">
        <v>554</v>
      </c>
      <c r="C368" s="16" t="s">
        <v>221</v>
      </c>
      <c r="D368" s="16" t="s">
        <v>317</v>
      </c>
      <c r="E368" s="17" t="s">
        <v>212</v>
      </c>
      <c r="F368" s="17" t="s">
        <v>408</v>
      </c>
      <c r="G368" s="17"/>
      <c r="H368" s="17"/>
      <c r="I368" s="19">
        <f t="shared" si="26"/>
        <v>1669.1</v>
      </c>
      <c r="J368" s="19">
        <f t="shared" si="26"/>
        <v>1769.2</v>
      </c>
    </row>
    <row r="369" spans="1:10" ht="17.25">
      <c r="A369" s="2"/>
      <c r="B369" s="46" t="s">
        <v>381</v>
      </c>
      <c r="C369" s="62" t="s">
        <v>221</v>
      </c>
      <c r="D369" s="62" t="s">
        <v>317</v>
      </c>
      <c r="E369" s="62" t="s">
        <v>212</v>
      </c>
      <c r="F369" s="62" t="s">
        <v>408</v>
      </c>
      <c r="G369" s="62" t="s">
        <v>382</v>
      </c>
      <c r="H369" s="62" t="s">
        <v>259</v>
      </c>
      <c r="I369" s="48">
        <v>1669.1</v>
      </c>
      <c r="J369" s="48">
        <v>1769.2</v>
      </c>
    </row>
    <row r="370" spans="1:10" ht="51.75">
      <c r="A370" s="2"/>
      <c r="B370" s="7" t="s">
        <v>553</v>
      </c>
      <c r="C370" s="49" t="s">
        <v>221</v>
      </c>
      <c r="D370" s="49" t="s">
        <v>317</v>
      </c>
      <c r="E370" s="9" t="s">
        <v>213</v>
      </c>
      <c r="F370" s="9"/>
      <c r="G370" s="9"/>
      <c r="H370" s="9"/>
      <c r="I370" s="10">
        <f>I371</f>
        <v>5403.599999999999</v>
      </c>
      <c r="J370" s="10">
        <f>J371</f>
        <v>5671.9</v>
      </c>
    </row>
    <row r="371" spans="1:10" ht="51.75">
      <c r="A371" s="2"/>
      <c r="B371" s="7" t="s">
        <v>380</v>
      </c>
      <c r="C371" s="11" t="s">
        <v>221</v>
      </c>
      <c r="D371" s="11" t="s">
        <v>317</v>
      </c>
      <c r="E371" s="11" t="s">
        <v>213</v>
      </c>
      <c r="F371" s="12" t="s">
        <v>407</v>
      </c>
      <c r="G371" s="136"/>
      <c r="H371" s="56"/>
      <c r="I371" s="14">
        <f>I372+I377</f>
        <v>5403.599999999999</v>
      </c>
      <c r="J371" s="14">
        <f>J372+J377</f>
        <v>5671.9</v>
      </c>
    </row>
    <row r="372" spans="1:10" ht="17.25">
      <c r="A372" s="2"/>
      <c r="B372" s="15" t="s">
        <v>378</v>
      </c>
      <c r="C372" s="16" t="s">
        <v>221</v>
      </c>
      <c r="D372" s="16" t="s">
        <v>317</v>
      </c>
      <c r="E372" s="16" t="s">
        <v>213</v>
      </c>
      <c r="F372" s="17" t="s">
        <v>409</v>
      </c>
      <c r="G372" s="137"/>
      <c r="H372" s="36"/>
      <c r="I372" s="19">
        <f>SUM(I373:I376)</f>
        <v>4446.799999999999</v>
      </c>
      <c r="J372" s="19">
        <f>SUM(J373:J376)</f>
        <v>4679.799999999999</v>
      </c>
    </row>
    <row r="373" spans="1:10" ht="17.25">
      <c r="A373" s="2"/>
      <c r="B373" s="46" t="s">
        <v>381</v>
      </c>
      <c r="C373" s="80" t="s">
        <v>221</v>
      </c>
      <c r="D373" s="80" t="s">
        <v>317</v>
      </c>
      <c r="E373" s="80" t="s">
        <v>213</v>
      </c>
      <c r="F373" s="47" t="s">
        <v>409</v>
      </c>
      <c r="G373" s="47" t="s">
        <v>382</v>
      </c>
      <c r="H373" s="47" t="s">
        <v>259</v>
      </c>
      <c r="I373" s="48">
        <v>1974.1</v>
      </c>
      <c r="J373" s="48">
        <v>2092.5</v>
      </c>
    </row>
    <row r="374" spans="1:10" ht="17.25">
      <c r="A374" s="2"/>
      <c r="B374" s="64" t="s">
        <v>403</v>
      </c>
      <c r="C374" s="82" t="s">
        <v>221</v>
      </c>
      <c r="D374" s="82" t="s">
        <v>317</v>
      </c>
      <c r="E374" s="82" t="s">
        <v>213</v>
      </c>
      <c r="F374" s="24" t="s">
        <v>358</v>
      </c>
      <c r="G374" s="24" t="s">
        <v>382</v>
      </c>
      <c r="H374" s="24" t="s">
        <v>259</v>
      </c>
      <c r="I374" s="26">
        <v>1197.6</v>
      </c>
      <c r="J374" s="26">
        <v>1269.4</v>
      </c>
    </row>
    <row r="375" spans="1:10" ht="34.5">
      <c r="A375" s="2"/>
      <c r="B375" s="64" t="s">
        <v>187</v>
      </c>
      <c r="C375" s="133" t="s">
        <v>221</v>
      </c>
      <c r="D375" s="133" t="s">
        <v>317</v>
      </c>
      <c r="E375" s="133" t="s">
        <v>213</v>
      </c>
      <c r="F375" s="90" t="s">
        <v>416</v>
      </c>
      <c r="G375" s="90" t="s">
        <v>382</v>
      </c>
      <c r="H375" s="90" t="s">
        <v>259</v>
      </c>
      <c r="I375" s="34">
        <v>713.7</v>
      </c>
      <c r="J375" s="34">
        <v>756.5</v>
      </c>
    </row>
    <row r="376" spans="1:10" ht="69">
      <c r="A376" s="2"/>
      <c r="B376" s="66" t="s">
        <v>7</v>
      </c>
      <c r="C376" s="93" t="s">
        <v>221</v>
      </c>
      <c r="D376" s="93" t="s">
        <v>317</v>
      </c>
      <c r="E376" s="93" t="s">
        <v>213</v>
      </c>
      <c r="F376" s="86" t="s">
        <v>416</v>
      </c>
      <c r="G376" s="86" t="s">
        <v>382</v>
      </c>
      <c r="H376" s="86" t="s">
        <v>417</v>
      </c>
      <c r="I376" s="34">
        <f>391.6+169.8</f>
        <v>561.4000000000001</v>
      </c>
      <c r="J376" s="34">
        <f>391.6+169.8</f>
        <v>561.4000000000001</v>
      </c>
    </row>
    <row r="377" spans="1:10" ht="37.5" customHeight="1">
      <c r="A377" s="2"/>
      <c r="B377" s="7" t="s">
        <v>418</v>
      </c>
      <c r="C377" s="11" t="s">
        <v>221</v>
      </c>
      <c r="D377" s="11" t="s">
        <v>317</v>
      </c>
      <c r="E377" s="11" t="s">
        <v>213</v>
      </c>
      <c r="F377" s="12" t="s">
        <v>419</v>
      </c>
      <c r="G377" s="136"/>
      <c r="H377" s="56"/>
      <c r="I377" s="14">
        <f>I378+I379</f>
        <v>956.8</v>
      </c>
      <c r="J377" s="14">
        <f>J378+J379</f>
        <v>992.1</v>
      </c>
    </row>
    <row r="378" spans="1:10" ht="24" customHeight="1">
      <c r="A378" s="2"/>
      <c r="B378" s="46" t="s">
        <v>381</v>
      </c>
      <c r="C378" s="47" t="s">
        <v>221</v>
      </c>
      <c r="D378" s="47" t="s">
        <v>317</v>
      </c>
      <c r="E378" s="47" t="s">
        <v>213</v>
      </c>
      <c r="F378" s="47" t="s">
        <v>419</v>
      </c>
      <c r="G378" s="47" t="s">
        <v>382</v>
      </c>
      <c r="H378" s="47" t="s">
        <v>259</v>
      </c>
      <c r="I378" s="223">
        <v>587.3</v>
      </c>
      <c r="J378" s="223">
        <v>622.6</v>
      </c>
    </row>
    <row r="379" spans="1:10" ht="69.75" thickBot="1">
      <c r="A379" s="2"/>
      <c r="B379" s="224" t="s">
        <v>7</v>
      </c>
      <c r="C379" s="211" t="s">
        <v>221</v>
      </c>
      <c r="D379" s="211" t="s">
        <v>317</v>
      </c>
      <c r="E379" s="211" t="s">
        <v>213</v>
      </c>
      <c r="F379" s="211" t="s">
        <v>419</v>
      </c>
      <c r="G379" s="211" t="s">
        <v>382</v>
      </c>
      <c r="H379" s="211" t="s">
        <v>417</v>
      </c>
      <c r="I379" s="225">
        <v>369.5</v>
      </c>
      <c r="J379" s="225">
        <v>369.5</v>
      </c>
    </row>
    <row r="380" spans="1:10" ht="52.5" thickBot="1">
      <c r="A380" s="138" t="s">
        <v>251</v>
      </c>
      <c r="B380" s="96" t="s">
        <v>147</v>
      </c>
      <c r="C380" s="97" t="s">
        <v>258</v>
      </c>
      <c r="D380" s="98" t="s">
        <v>313</v>
      </c>
      <c r="E380" s="98" t="s">
        <v>313</v>
      </c>
      <c r="F380" s="98" t="s">
        <v>313</v>
      </c>
      <c r="G380" s="98" t="s">
        <v>313</v>
      </c>
      <c r="H380" s="139"/>
      <c r="I380" s="140">
        <f aca="true" t="shared" si="27" ref="I380:J384">I381</f>
        <v>19995.7</v>
      </c>
      <c r="J380" s="140">
        <f t="shared" si="27"/>
        <v>21195.4</v>
      </c>
    </row>
    <row r="381" spans="1:10" ht="17.25">
      <c r="A381" s="2"/>
      <c r="B381" s="113" t="s">
        <v>377</v>
      </c>
      <c r="C381" s="134" t="s">
        <v>258</v>
      </c>
      <c r="D381" s="102" t="s">
        <v>317</v>
      </c>
      <c r="E381" s="103"/>
      <c r="F381" s="58"/>
      <c r="G381" s="88"/>
      <c r="H381" s="36"/>
      <c r="I381" s="19">
        <f t="shared" si="27"/>
        <v>19995.7</v>
      </c>
      <c r="J381" s="19">
        <f t="shared" si="27"/>
        <v>21195.4</v>
      </c>
    </row>
    <row r="382" spans="1:10" ht="17.25">
      <c r="A382" s="2"/>
      <c r="B382" s="109" t="s">
        <v>375</v>
      </c>
      <c r="C382" s="128" t="s">
        <v>258</v>
      </c>
      <c r="D382" s="49" t="s">
        <v>317</v>
      </c>
      <c r="E382" s="9" t="s">
        <v>20</v>
      </c>
      <c r="F382" s="61"/>
      <c r="G382" s="9"/>
      <c r="H382" s="56"/>
      <c r="I382" s="14">
        <f t="shared" si="27"/>
        <v>19995.7</v>
      </c>
      <c r="J382" s="14">
        <f t="shared" si="27"/>
        <v>21195.4</v>
      </c>
    </row>
    <row r="383" spans="1:10" ht="51.75">
      <c r="A383" s="2"/>
      <c r="B383" s="3" t="s">
        <v>380</v>
      </c>
      <c r="C383" s="4" t="s">
        <v>258</v>
      </c>
      <c r="D383" s="141" t="s">
        <v>317</v>
      </c>
      <c r="E383" s="142" t="s">
        <v>20</v>
      </c>
      <c r="F383" s="44" t="s">
        <v>407</v>
      </c>
      <c r="G383" s="88"/>
      <c r="H383" s="77"/>
      <c r="I383" s="45">
        <f t="shared" si="27"/>
        <v>19995.7</v>
      </c>
      <c r="J383" s="45">
        <f t="shared" si="27"/>
        <v>21195.4</v>
      </c>
    </row>
    <row r="384" spans="1:10" ht="17.25">
      <c r="A384" s="2"/>
      <c r="B384" s="3" t="s">
        <v>362</v>
      </c>
      <c r="C384" s="89" t="s">
        <v>258</v>
      </c>
      <c r="D384" s="89" t="s">
        <v>317</v>
      </c>
      <c r="E384" s="44" t="s">
        <v>20</v>
      </c>
      <c r="F384" s="5" t="s">
        <v>440</v>
      </c>
      <c r="G384" s="5" t="s">
        <v>313</v>
      </c>
      <c r="H384" s="5" t="s">
        <v>313</v>
      </c>
      <c r="I384" s="45">
        <f t="shared" si="27"/>
        <v>19995.7</v>
      </c>
      <c r="J384" s="45">
        <f t="shared" si="27"/>
        <v>21195.4</v>
      </c>
    </row>
    <row r="385" spans="1:10" ht="18" thickBot="1">
      <c r="A385" s="2"/>
      <c r="B385" s="46" t="s">
        <v>18</v>
      </c>
      <c r="C385" s="112" t="s">
        <v>258</v>
      </c>
      <c r="D385" s="112" t="s">
        <v>317</v>
      </c>
      <c r="E385" s="62" t="s">
        <v>20</v>
      </c>
      <c r="F385" s="62" t="s">
        <v>440</v>
      </c>
      <c r="G385" s="62" t="s">
        <v>344</v>
      </c>
      <c r="H385" s="62" t="s">
        <v>259</v>
      </c>
      <c r="I385" s="48">
        <v>19995.7</v>
      </c>
      <c r="J385" s="48">
        <v>21195.4</v>
      </c>
    </row>
    <row r="386" spans="1:10" ht="35.25" thickBot="1">
      <c r="A386" s="95" t="s">
        <v>246</v>
      </c>
      <c r="B386" s="96" t="s">
        <v>232</v>
      </c>
      <c r="C386" s="97" t="s">
        <v>257</v>
      </c>
      <c r="D386" s="97"/>
      <c r="E386" s="98" t="s">
        <v>313</v>
      </c>
      <c r="F386" s="98" t="s">
        <v>313</v>
      </c>
      <c r="G386" s="98" t="s">
        <v>313</v>
      </c>
      <c r="H386" s="98" t="s">
        <v>313</v>
      </c>
      <c r="I386" s="99">
        <f>I387+I402</f>
        <v>87252</v>
      </c>
      <c r="J386" s="99">
        <f>J387+J402</f>
        <v>91085.3</v>
      </c>
    </row>
    <row r="387" spans="1:10" ht="17.25">
      <c r="A387" s="2"/>
      <c r="B387" s="3" t="s">
        <v>325</v>
      </c>
      <c r="C387" s="4" t="s">
        <v>257</v>
      </c>
      <c r="D387" s="4" t="s">
        <v>337</v>
      </c>
      <c r="E387" s="5"/>
      <c r="F387" s="5"/>
      <c r="G387" s="5"/>
      <c r="H387" s="5"/>
      <c r="I387" s="6">
        <f>I388</f>
        <v>66992.8</v>
      </c>
      <c r="J387" s="6">
        <f>J388</f>
        <v>69618.8</v>
      </c>
    </row>
    <row r="388" spans="1:10" ht="17.25">
      <c r="A388" s="2"/>
      <c r="B388" s="7" t="s">
        <v>328</v>
      </c>
      <c r="C388" s="49" t="s">
        <v>257</v>
      </c>
      <c r="D388" s="49" t="s">
        <v>337</v>
      </c>
      <c r="E388" s="9" t="s">
        <v>395</v>
      </c>
      <c r="F388" s="9"/>
      <c r="G388" s="9"/>
      <c r="H388" s="9"/>
      <c r="I388" s="10">
        <f>I389+I394</f>
        <v>66992.8</v>
      </c>
      <c r="J388" s="10">
        <f>J389+J394</f>
        <v>69618.8</v>
      </c>
    </row>
    <row r="389" spans="1:10" ht="17.25">
      <c r="A389" s="2"/>
      <c r="B389" s="7" t="s">
        <v>330</v>
      </c>
      <c r="C389" s="49" t="s">
        <v>257</v>
      </c>
      <c r="D389" s="49" t="s">
        <v>337</v>
      </c>
      <c r="E389" s="9" t="s">
        <v>395</v>
      </c>
      <c r="F389" s="9" t="s">
        <v>444</v>
      </c>
      <c r="G389" s="9"/>
      <c r="H389" s="9"/>
      <c r="I389" s="10">
        <f>I390</f>
        <v>66033.8</v>
      </c>
      <c r="J389" s="10">
        <f>J390</f>
        <v>68014.8</v>
      </c>
    </row>
    <row r="390" spans="1:10" ht="51.75">
      <c r="A390" s="2"/>
      <c r="B390" s="7" t="s">
        <v>244</v>
      </c>
      <c r="C390" s="8" t="s">
        <v>257</v>
      </c>
      <c r="D390" s="8" t="s">
        <v>337</v>
      </c>
      <c r="E390" s="9" t="s">
        <v>395</v>
      </c>
      <c r="F390" s="9" t="s">
        <v>471</v>
      </c>
      <c r="G390" s="56"/>
      <c r="H390" s="56"/>
      <c r="I390" s="14">
        <f>I391</f>
        <v>66033.8</v>
      </c>
      <c r="J390" s="14">
        <f>J391</f>
        <v>68014.8</v>
      </c>
    </row>
    <row r="391" spans="1:10" ht="31.5" customHeight="1">
      <c r="A391" s="2"/>
      <c r="B391" s="7" t="s">
        <v>245</v>
      </c>
      <c r="C391" s="8" t="s">
        <v>257</v>
      </c>
      <c r="D391" s="8" t="s">
        <v>337</v>
      </c>
      <c r="E391" s="9" t="s">
        <v>395</v>
      </c>
      <c r="F391" s="9" t="s">
        <v>483</v>
      </c>
      <c r="G391" s="9"/>
      <c r="H391" s="56"/>
      <c r="I391" s="14">
        <f>SUM(I392:I393)</f>
        <v>66033.8</v>
      </c>
      <c r="J391" s="14">
        <f>SUM(J392:J393)</f>
        <v>68014.8</v>
      </c>
    </row>
    <row r="392" spans="1:10" ht="51.75">
      <c r="A392" s="2"/>
      <c r="B392" s="145" t="s">
        <v>289</v>
      </c>
      <c r="C392" s="24" t="s">
        <v>257</v>
      </c>
      <c r="D392" s="24" t="s">
        <v>337</v>
      </c>
      <c r="E392" s="24" t="s">
        <v>395</v>
      </c>
      <c r="F392" s="24" t="s">
        <v>483</v>
      </c>
      <c r="G392" s="24" t="s">
        <v>462</v>
      </c>
      <c r="H392" s="24" t="s">
        <v>259</v>
      </c>
      <c r="I392" s="83">
        <v>62040.4</v>
      </c>
      <c r="J392" s="83">
        <v>63901.6</v>
      </c>
    </row>
    <row r="393" spans="1:10" ht="17.25">
      <c r="A393" s="2"/>
      <c r="B393" s="71" t="s">
        <v>92</v>
      </c>
      <c r="C393" s="86" t="s">
        <v>257</v>
      </c>
      <c r="D393" s="86" t="s">
        <v>337</v>
      </c>
      <c r="E393" s="86" t="s">
        <v>395</v>
      </c>
      <c r="F393" s="86" t="s">
        <v>483</v>
      </c>
      <c r="G393" s="86" t="s">
        <v>451</v>
      </c>
      <c r="H393" s="86" t="s">
        <v>259</v>
      </c>
      <c r="I393" s="94">
        <v>3993.4</v>
      </c>
      <c r="J393" s="94">
        <v>4113.2</v>
      </c>
    </row>
    <row r="394" spans="1:10" ht="17.25">
      <c r="A394" s="2"/>
      <c r="B394" s="3" t="s">
        <v>215</v>
      </c>
      <c r="C394" s="89" t="s">
        <v>257</v>
      </c>
      <c r="D394" s="89" t="s">
        <v>337</v>
      </c>
      <c r="E394" s="5" t="s">
        <v>395</v>
      </c>
      <c r="F394" s="5" t="s">
        <v>422</v>
      </c>
      <c r="G394" s="77"/>
      <c r="H394" s="77"/>
      <c r="I394" s="45">
        <f>I400+I395+I397</f>
        <v>959</v>
      </c>
      <c r="J394" s="45">
        <f>J400+J395+J397</f>
        <v>1604</v>
      </c>
    </row>
    <row r="395" spans="1:10" ht="34.5">
      <c r="A395" s="2"/>
      <c r="B395" s="217" t="s">
        <v>234</v>
      </c>
      <c r="C395" s="89" t="s">
        <v>257</v>
      </c>
      <c r="D395" s="89" t="s">
        <v>337</v>
      </c>
      <c r="E395" s="89" t="s">
        <v>395</v>
      </c>
      <c r="F395" s="89" t="s">
        <v>235</v>
      </c>
      <c r="G395" s="21"/>
      <c r="H395" s="21"/>
      <c r="I395" s="6">
        <f>I396</f>
        <v>0</v>
      </c>
      <c r="J395" s="6">
        <f>J396</f>
        <v>0</v>
      </c>
    </row>
    <row r="396" spans="1:10" ht="17.25">
      <c r="A396" s="2"/>
      <c r="B396" s="204" t="s">
        <v>381</v>
      </c>
      <c r="C396" s="86" t="s">
        <v>257</v>
      </c>
      <c r="D396" s="86" t="s">
        <v>337</v>
      </c>
      <c r="E396" s="86" t="s">
        <v>395</v>
      </c>
      <c r="F396" s="86" t="s">
        <v>235</v>
      </c>
      <c r="G396" s="86" t="s">
        <v>382</v>
      </c>
      <c r="H396" s="86" t="s">
        <v>259</v>
      </c>
      <c r="I396" s="94">
        <v>0</v>
      </c>
      <c r="J396" s="94">
        <v>0</v>
      </c>
    </row>
    <row r="397" spans="1:10" ht="69">
      <c r="A397" s="2"/>
      <c r="B397" s="182" t="s">
        <v>54</v>
      </c>
      <c r="C397" s="147" t="s">
        <v>257</v>
      </c>
      <c r="D397" s="147" t="s">
        <v>337</v>
      </c>
      <c r="E397" s="147" t="s">
        <v>395</v>
      </c>
      <c r="F397" s="147" t="s">
        <v>14</v>
      </c>
      <c r="G397" s="130"/>
      <c r="H397" s="130"/>
      <c r="I397" s="45">
        <f>I398</f>
        <v>99</v>
      </c>
      <c r="J397" s="45">
        <f>J398</f>
        <v>693</v>
      </c>
    </row>
    <row r="398" spans="1:10" ht="51.75">
      <c r="A398" s="2"/>
      <c r="B398" s="59" t="s">
        <v>138</v>
      </c>
      <c r="C398" s="4" t="s">
        <v>257</v>
      </c>
      <c r="D398" s="4" t="s">
        <v>337</v>
      </c>
      <c r="E398" s="4" t="s">
        <v>395</v>
      </c>
      <c r="F398" s="89" t="s">
        <v>137</v>
      </c>
      <c r="G398" s="21"/>
      <c r="H398" s="21"/>
      <c r="I398" s="45">
        <f>I399</f>
        <v>99</v>
      </c>
      <c r="J398" s="45">
        <f>J399</f>
        <v>693</v>
      </c>
    </row>
    <row r="399" spans="1:10" ht="17.25">
      <c r="A399" s="2"/>
      <c r="B399" s="71" t="s">
        <v>381</v>
      </c>
      <c r="C399" s="82" t="s">
        <v>257</v>
      </c>
      <c r="D399" s="82" t="s">
        <v>337</v>
      </c>
      <c r="E399" s="82" t="s">
        <v>395</v>
      </c>
      <c r="F399" s="24" t="s">
        <v>137</v>
      </c>
      <c r="G399" s="24" t="s">
        <v>382</v>
      </c>
      <c r="H399" s="24" t="s">
        <v>259</v>
      </c>
      <c r="I399" s="26">
        <v>99</v>
      </c>
      <c r="J399" s="26">
        <v>693</v>
      </c>
    </row>
    <row r="400" spans="1:10" ht="69">
      <c r="A400" s="2"/>
      <c r="B400" s="3" t="s">
        <v>563</v>
      </c>
      <c r="C400" s="89" t="s">
        <v>257</v>
      </c>
      <c r="D400" s="89" t="s">
        <v>337</v>
      </c>
      <c r="E400" s="5" t="s">
        <v>395</v>
      </c>
      <c r="F400" s="5" t="s">
        <v>532</v>
      </c>
      <c r="G400" s="77"/>
      <c r="H400" s="77"/>
      <c r="I400" s="45">
        <f>I401</f>
        <v>860</v>
      </c>
      <c r="J400" s="45">
        <f>J401</f>
        <v>911</v>
      </c>
    </row>
    <row r="401" spans="1:10" ht="17.25">
      <c r="A401" s="2"/>
      <c r="B401" s="71" t="s">
        <v>92</v>
      </c>
      <c r="C401" s="93" t="s">
        <v>257</v>
      </c>
      <c r="D401" s="93" t="s">
        <v>337</v>
      </c>
      <c r="E401" s="86" t="s">
        <v>395</v>
      </c>
      <c r="F401" s="86" t="s">
        <v>532</v>
      </c>
      <c r="G401" s="86" t="s">
        <v>451</v>
      </c>
      <c r="H401" s="86" t="s">
        <v>259</v>
      </c>
      <c r="I401" s="94">
        <v>860</v>
      </c>
      <c r="J401" s="94">
        <v>911</v>
      </c>
    </row>
    <row r="402" spans="1:10" ht="37.5" customHeight="1">
      <c r="A402" s="2"/>
      <c r="B402" s="7" t="s">
        <v>25</v>
      </c>
      <c r="C402" s="49" t="s">
        <v>257</v>
      </c>
      <c r="D402" s="49" t="s">
        <v>321</v>
      </c>
      <c r="E402" s="9"/>
      <c r="F402" s="9" t="s">
        <v>313</v>
      </c>
      <c r="G402" s="9"/>
      <c r="H402" s="9"/>
      <c r="I402" s="10">
        <f>I403+I412</f>
        <v>20259.199999999997</v>
      </c>
      <c r="J402" s="10">
        <f>J403+J412</f>
        <v>21466.5</v>
      </c>
    </row>
    <row r="403" spans="1:10" ht="17.25">
      <c r="A403" s="2"/>
      <c r="B403" s="3" t="s">
        <v>291</v>
      </c>
      <c r="C403" s="89" t="s">
        <v>257</v>
      </c>
      <c r="D403" s="89" t="s">
        <v>321</v>
      </c>
      <c r="E403" s="5" t="s">
        <v>396</v>
      </c>
      <c r="F403" s="5" t="s">
        <v>313</v>
      </c>
      <c r="G403" s="77"/>
      <c r="H403" s="77"/>
      <c r="I403" s="45">
        <f>I404+I407</f>
        <v>15466.8</v>
      </c>
      <c r="J403" s="45">
        <f>J404+J407</f>
        <v>16409.9</v>
      </c>
    </row>
    <row r="404" spans="1:10" ht="17.25">
      <c r="A404" s="2"/>
      <c r="B404" s="7" t="s">
        <v>279</v>
      </c>
      <c r="C404" s="49" t="s">
        <v>257</v>
      </c>
      <c r="D404" s="49" t="s">
        <v>321</v>
      </c>
      <c r="E404" s="9" t="s">
        <v>396</v>
      </c>
      <c r="F404" s="9" t="s">
        <v>484</v>
      </c>
      <c r="G404" s="56"/>
      <c r="H404" s="56"/>
      <c r="I404" s="14">
        <f>I405</f>
        <v>14736.8</v>
      </c>
      <c r="J404" s="14">
        <f>J405</f>
        <v>15620.9</v>
      </c>
    </row>
    <row r="405" spans="1:10" ht="51.75">
      <c r="A405" s="2"/>
      <c r="B405" s="7" t="s">
        <v>244</v>
      </c>
      <c r="C405" s="49" t="s">
        <v>257</v>
      </c>
      <c r="D405" s="49" t="s">
        <v>321</v>
      </c>
      <c r="E405" s="9" t="s">
        <v>396</v>
      </c>
      <c r="F405" s="9" t="s">
        <v>485</v>
      </c>
      <c r="G405" s="56"/>
      <c r="H405" s="56"/>
      <c r="I405" s="14">
        <f>SUM(I406:I406)</f>
        <v>14736.8</v>
      </c>
      <c r="J405" s="14">
        <f>SUM(J406:J406)</f>
        <v>15620.9</v>
      </c>
    </row>
    <row r="406" spans="1:10" ht="17.25">
      <c r="A406" s="2"/>
      <c r="B406" s="91" t="s">
        <v>18</v>
      </c>
      <c r="C406" s="47" t="s">
        <v>257</v>
      </c>
      <c r="D406" s="47" t="s">
        <v>321</v>
      </c>
      <c r="E406" s="47" t="s">
        <v>396</v>
      </c>
      <c r="F406" s="47" t="s">
        <v>485</v>
      </c>
      <c r="G406" s="62" t="s">
        <v>344</v>
      </c>
      <c r="H406" s="47" t="s">
        <v>259</v>
      </c>
      <c r="I406" s="81">
        <f>14735.8+1</f>
        <v>14736.8</v>
      </c>
      <c r="J406" s="81">
        <f>15619.9+1</f>
        <v>15620.9</v>
      </c>
    </row>
    <row r="407" spans="1:10" ht="17.25">
      <c r="A407" s="2"/>
      <c r="B407" s="7" t="s">
        <v>215</v>
      </c>
      <c r="C407" s="8" t="s">
        <v>257</v>
      </c>
      <c r="D407" s="8" t="s">
        <v>321</v>
      </c>
      <c r="E407" s="9" t="s">
        <v>396</v>
      </c>
      <c r="F407" s="9" t="s">
        <v>422</v>
      </c>
      <c r="G407" s="13"/>
      <c r="H407" s="56"/>
      <c r="I407" s="14">
        <f>I410+I408</f>
        <v>730</v>
      </c>
      <c r="J407" s="14">
        <f>J410+J408</f>
        <v>789</v>
      </c>
    </row>
    <row r="408" spans="1:10" ht="34.5">
      <c r="A408" s="2"/>
      <c r="B408" s="217" t="s">
        <v>234</v>
      </c>
      <c r="C408" s="89" t="s">
        <v>257</v>
      </c>
      <c r="D408" s="89" t="s">
        <v>321</v>
      </c>
      <c r="E408" s="89" t="s">
        <v>396</v>
      </c>
      <c r="F408" s="89" t="s">
        <v>235</v>
      </c>
      <c r="G408" s="21"/>
      <c r="H408" s="21"/>
      <c r="I408" s="6">
        <f>I409</f>
        <v>0</v>
      </c>
      <c r="J408" s="6">
        <f>J409</f>
        <v>0</v>
      </c>
    </row>
    <row r="409" spans="1:10" ht="17.25">
      <c r="A409" s="2"/>
      <c r="B409" s="66" t="s">
        <v>18</v>
      </c>
      <c r="C409" s="86" t="s">
        <v>257</v>
      </c>
      <c r="D409" s="86" t="s">
        <v>321</v>
      </c>
      <c r="E409" s="86" t="s">
        <v>396</v>
      </c>
      <c r="F409" s="86" t="s">
        <v>235</v>
      </c>
      <c r="G409" s="86" t="s">
        <v>344</v>
      </c>
      <c r="H409" s="86" t="s">
        <v>259</v>
      </c>
      <c r="I409" s="94">
        <v>0</v>
      </c>
      <c r="J409" s="94">
        <v>0</v>
      </c>
    </row>
    <row r="410" spans="1:10" ht="69">
      <c r="A410" s="2"/>
      <c r="B410" s="3" t="s">
        <v>563</v>
      </c>
      <c r="C410" s="89" t="s">
        <v>257</v>
      </c>
      <c r="D410" s="89" t="s">
        <v>321</v>
      </c>
      <c r="E410" s="5" t="s">
        <v>396</v>
      </c>
      <c r="F410" s="5" t="s">
        <v>532</v>
      </c>
      <c r="G410" s="77"/>
      <c r="H410" s="77"/>
      <c r="I410" s="45">
        <f>I411</f>
        <v>730</v>
      </c>
      <c r="J410" s="45">
        <f>J411</f>
        <v>789</v>
      </c>
    </row>
    <row r="411" spans="1:10" ht="17.25">
      <c r="A411" s="2"/>
      <c r="B411" s="66" t="s">
        <v>18</v>
      </c>
      <c r="C411" s="93" t="s">
        <v>257</v>
      </c>
      <c r="D411" s="93" t="s">
        <v>321</v>
      </c>
      <c r="E411" s="86" t="s">
        <v>396</v>
      </c>
      <c r="F411" s="86" t="s">
        <v>532</v>
      </c>
      <c r="G411" s="86" t="s">
        <v>344</v>
      </c>
      <c r="H411" s="86" t="s">
        <v>259</v>
      </c>
      <c r="I411" s="94">
        <v>730</v>
      </c>
      <c r="J411" s="94">
        <v>789</v>
      </c>
    </row>
    <row r="412" spans="1:10" ht="17.25">
      <c r="A412" s="2"/>
      <c r="B412" s="55" t="s">
        <v>26</v>
      </c>
      <c r="C412" s="49" t="s">
        <v>257</v>
      </c>
      <c r="D412" s="49" t="s">
        <v>321</v>
      </c>
      <c r="E412" s="9" t="s">
        <v>37</v>
      </c>
      <c r="F412" s="9"/>
      <c r="G412" s="9"/>
      <c r="H412" s="9"/>
      <c r="I412" s="10">
        <f>I413+I418</f>
        <v>4792.4</v>
      </c>
      <c r="J412" s="10">
        <f>J413+J418</f>
        <v>5056.6</v>
      </c>
    </row>
    <row r="413" spans="1:10" ht="56.25" customHeight="1">
      <c r="A413" s="2"/>
      <c r="B413" s="55" t="s">
        <v>380</v>
      </c>
      <c r="C413" s="49" t="s">
        <v>257</v>
      </c>
      <c r="D413" s="49" t="s">
        <v>321</v>
      </c>
      <c r="E413" s="9" t="s">
        <v>37</v>
      </c>
      <c r="F413" s="9" t="s">
        <v>407</v>
      </c>
      <c r="G413" s="9"/>
      <c r="H413" s="9"/>
      <c r="I413" s="10">
        <f>I414</f>
        <v>2105.7</v>
      </c>
      <c r="J413" s="10">
        <f>J414</f>
        <v>2208.7</v>
      </c>
    </row>
    <row r="414" spans="1:10" ht="17.25">
      <c r="A414" s="2"/>
      <c r="B414" s="67" t="s">
        <v>378</v>
      </c>
      <c r="C414" s="87" t="s">
        <v>257</v>
      </c>
      <c r="D414" s="87" t="s">
        <v>321</v>
      </c>
      <c r="E414" s="88" t="s">
        <v>37</v>
      </c>
      <c r="F414" s="88" t="s">
        <v>409</v>
      </c>
      <c r="G414" s="88"/>
      <c r="H414" s="88"/>
      <c r="I414" s="108">
        <f>SUM(I415:I417)</f>
        <v>2105.7</v>
      </c>
      <c r="J414" s="108">
        <f>SUM(J415:J417)</f>
        <v>2208.7</v>
      </c>
    </row>
    <row r="415" spans="1:10" ht="17.25">
      <c r="A415" s="2"/>
      <c r="B415" s="46" t="s">
        <v>381</v>
      </c>
      <c r="C415" s="47" t="s">
        <v>257</v>
      </c>
      <c r="D415" s="47" t="s">
        <v>321</v>
      </c>
      <c r="E415" s="47" t="s">
        <v>37</v>
      </c>
      <c r="F415" s="47" t="s">
        <v>409</v>
      </c>
      <c r="G415" s="47" t="s">
        <v>382</v>
      </c>
      <c r="H415" s="47" t="s">
        <v>259</v>
      </c>
      <c r="I415" s="81">
        <v>300.8</v>
      </c>
      <c r="J415" s="81">
        <v>318.8</v>
      </c>
    </row>
    <row r="416" spans="1:10" ht="34.5">
      <c r="A416" s="2"/>
      <c r="B416" s="27" t="s">
        <v>454</v>
      </c>
      <c r="C416" s="28" t="s">
        <v>257</v>
      </c>
      <c r="D416" s="28" t="s">
        <v>321</v>
      </c>
      <c r="E416" s="28" t="s">
        <v>37</v>
      </c>
      <c r="F416" s="28" t="s">
        <v>358</v>
      </c>
      <c r="G416" s="28" t="s">
        <v>382</v>
      </c>
      <c r="H416" s="28" t="s">
        <v>259</v>
      </c>
      <c r="I416" s="74">
        <v>1415.9</v>
      </c>
      <c r="J416" s="74">
        <v>1500.9</v>
      </c>
    </row>
    <row r="417" spans="1:10" ht="51.75">
      <c r="A417" s="2"/>
      <c r="B417" s="66" t="s">
        <v>216</v>
      </c>
      <c r="C417" s="93" t="s">
        <v>257</v>
      </c>
      <c r="D417" s="93" t="s">
        <v>321</v>
      </c>
      <c r="E417" s="86" t="s">
        <v>37</v>
      </c>
      <c r="F417" s="86" t="s">
        <v>358</v>
      </c>
      <c r="G417" s="86" t="s">
        <v>382</v>
      </c>
      <c r="H417" s="86" t="s">
        <v>269</v>
      </c>
      <c r="I417" s="94">
        <v>389</v>
      </c>
      <c r="J417" s="94">
        <v>389</v>
      </c>
    </row>
    <row r="418" spans="1:10" ht="17.25">
      <c r="A418" s="2"/>
      <c r="B418" s="55" t="s">
        <v>27</v>
      </c>
      <c r="C418" s="49" t="s">
        <v>257</v>
      </c>
      <c r="D418" s="49" t="s">
        <v>321</v>
      </c>
      <c r="E418" s="9" t="s">
        <v>37</v>
      </c>
      <c r="F418" s="9" t="s">
        <v>428</v>
      </c>
      <c r="G418" s="9"/>
      <c r="H418" s="9"/>
      <c r="I418" s="10">
        <f aca="true" t="shared" si="28" ref="I418:J420">I419</f>
        <v>2686.7</v>
      </c>
      <c r="J418" s="10">
        <f t="shared" si="28"/>
        <v>2847.9</v>
      </c>
    </row>
    <row r="419" spans="1:10" ht="34.5">
      <c r="A419" s="2"/>
      <c r="B419" s="55" t="s">
        <v>38</v>
      </c>
      <c r="C419" s="49" t="s">
        <v>257</v>
      </c>
      <c r="D419" s="49" t="s">
        <v>321</v>
      </c>
      <c r="E419" s="9" t="s">
        <v>37</v>
      </c>
      <c r="F419" s="9" t="s">
        <v>167</v>
      </c>
      <c r="G419" s="56"/>
      <c r="H419" s="56"/>
      <c r="I419" s="14">
        <f t="shared" si="28"/>
        <v>2686.7</v>
      </c>
      <c r="J419" s="14">
        <f t="shared" si="28"/>
        <v>2847.9</v>
      </c>
    </row>
    <row r="420" spans="1:10" ht="30.75" customHeight="1">
      <c r="A420" s="2"/>
      <c r="B420" s="67" t="s">
        <v>533</v>
      </c>
      <c r="C420" s="87" t="s">
        <v>257</v>
      </c>
      <c r="D420" s="87" t="s">
        <v>321</v>
      </c>
      <c r="E420" s="88" t="s">
        <v>37</v>
      </c>
      <c r="F420" s="88" t="s">
        <v>168</v>
      </c>
      <c r="G420" s="88"/>
      <c r="H420" s="88"/>
      <c r="I420" s="108">
        <f t="shared" si="28"/>
        <v>2686.7</v>
      </c>
      <c r="J420" s="108">
        <f t="shared" si="28"/>
        <v>2847.9</v>
      </c>
    </row>
    <row r="421" spans="1:10" ht="18" thickBot="1">
      <c r="A421" s="2"/>
      <c r="B421" s="46" t="s">
        <v>381</v>
      </c>
      <c r="C421" s="47" t="s">
        <v>257</v>
      </c>
      <c r="D421" s="47" t="s">
        <v>321</v>
      </c>
      <c r="E421" s="47" t="s">
        <v>37</v>
      </c>
      <c r="F421" s="47" t="s">
        <v>168</v>
      </c>
      <c r="G421" s="47" t="s">
        <v>382</v>
      </c>
      <c r="H421" s="47" t="s">
        <v>259</v>
      </c>
      <c r="I421" s="178">
        <v>2686.7</v>
      </c>
      <c r="J421" s="178">
        <v>2847.9</v>
      </c>
    </row>
    <row r="422" spans="1:10" ht="35.25" thickBot="1">
      <c r="A422" s="95" t="s">
        <v>252</v>
      </c>
      <c r="B422" s="96" t="s">
        <v>233</v>
      </c>
      <c r="C422" s="97" t="s">
        <v>256</v>
      </c>
      <c r="D422" s="97"/>
      <c r="E422" s="98" t="s">
        <v>313</v>
      </c>
      <c r="F422" s="98" t="s">
        <v>313</v>
      </c>
      <c r="G422" s="98" t="s">
        <v>313</v>
      </c>
      <c r="H422" s="98" t="s">
        <v>313</v>
      </c>
      <c r="I422" s="99">
        <f>I423</f>
        <v>235971.4</v>
      </c>
      <c r="J422" s="99">
        <f>J423</f>
        <v>235290.2</v>
      </c>
    </row>
    <row r="423" spans="1:10" ht="17.25">
      <c r="A423" s="100"/>
      <c r="B423" s="7" t="s">
        <v>331</v>
      </c>
      <c r="C423" s="49" t="s">
        <v>256</v>
      </c>
      <c r="D423" s="49" t="s">
        <v>322</v>
      </c>
      <c r="E423" s="9"/>
      <c r="F423" s="13"/>
      <c r="G423" s="13"/>
      <c r="H423" s="13"/>
      <c r="I423" s="14">
        <f>I424+I428+I437+I493</f>
        <v>235971.4</v>
      </c>
      <c r="J423" s="14">
        <f>J424+J428+J437+J493</f>
        <v>235290.2</v>
      </c>
    </row>
    <row r="424" spans="1:10" ht="17.25">
      <c r="A424" s="100"/>
      <c r="B424" s="7" t="s">
        <v>373</v>
      </c>
      <c r="C424" s="49" t="s">
        <v>256</v>
      </c>
      <c r="D424" s="49" t="s">
        <v>322</v>
      </c>
      <c r="E424" s="9" t="s">
        <v>323</v>
      </c>
      <c r="F424" s="9"/>
      <c r="G424" s="9"/>
      <c r="H424" s="9"/>
      <c r="I424" s="10">
        <f aca="true" t="shared" si="29" ref="I424:J426">I425</f>
        <v>4818.7</v>
      </c>
      <c r="J424" s="10">
        <f t="shared" si="29"/>
        <v>5107.9</v>
      </c>
    </row>
    <row r="425" spans="1:10" ht="22.5" customHeight="1">
      <c r="A425" s="100"/>
      <c r="B425" s="7" t="s">
        <v>223</v>
      </c>
      <c r="C425" s="49" t="s">
        <v>256</v>
      </c>
      <c r="D425" s="49" t="s">
        <v>322</v>
      </c>
      <c r="E425" s="9" t="s">
        <v>323</v>
      </c>
      <c r="F425" s="9" t="s">
        <v>486</v>
      </c>
      <c r="G425" s="9"/>
      <c r="H425" s="9"/>
      <c r="I425" s="10">
        <f t="shared" si="29"/>
        <v>4818.7</v>
      </c>
      <c r="J425" s="10">
        <f t="shared" si="29"/>
        <v>5107.9</v>
      </c>
    </row>
    <row r="426" spans="1:10" ht="39" customHeight="1">
      <c r="A426" s="100"/>
      <c r="B426" s="113" t="s">
        <v>55</v>
      </c>
      <c r="C426" s="57" t="s">
        <v>256</v>
      </c>
      <c r="D426" s="57" t="s">
        <v>322</v>
      </c>
      <c r="E426" s="58" t="s">
        <v>323</v>
      </c>
      <c r="F426" s="58" t="s">
        <v>487</v>
      </c>
      <c r="G426" s="58"/>
      <c r="H426" s="58"/>
      <c r="I426" s="72">
        <f t="shared" si="29"/>
        <v>4818.7</v>
      </c>
      <c r="J426" s="72">
        <f t="shared" si="29"/>
        <v>5107.9</v>
      </c>
    </row>
    <row r="427" spans="1:10" ht="17.25">
      <c r="A427" s="100"/>
      <c r="B427" s="73" t="s">
        <v>56</v>
      </c>
      <c r="C427" s="28" t="s">
        <v>256</v>
      </c>
      <c r="D427" s="28" t="s">
        <v>322</v>
      </c>
      <c r="E427" s="28" t="s">
        <v>323</v>
      </c>
      <c r="F427" s="28" t="s">
        <v>487</v>
      </c>
      <c r="G427" s="28" t="s">
        <v>346</v>
      </c>
      <c r="H427" s="28" t="s">
        <v>259</v>
      </c>
      <c r="I427" s="74">
        <v>4818.7</v>
      </c>
      <c r="J427" s="74">
        <v>5107.9</v>
      </c>
    </row>
    <row r="428" spans="1:10" ht="17.25">
      <c r="A428" s="2"/>
      <c r="B428" s="7" t="s">
        <v>368</v>
      </c>
      <c r="C428" s="49" t="s">
        <v>256</v>
      </c>
      <c r="D428" s="49" t="s">
        <v>322</v>
      </c>
      <c r="E428" s="9" t="s">
        <v>398</v>
      </c>
      <c r="F428" s="9"/>
      <c r="G428" s="9"/>
      <c r="H428" s="9"/>
      <c r="I428" s="10">
        <f>I429+I432</f>
        <v>34777.4</v>
      </c>
      <c r="J428" s="10">
        <f>J429+J432</f>
        <v>34777.4</v>
      </c>
    </row>
    <row r="429" spans="1:10" ht="17.25">
      <c r="A429" s="2"/>
      <c r="B429" s="7" t="s">
        <v>369</v>
      </c>
      <c r="C429" s="49" t="s">
        <v>256</v>
      </c>
      <c r="D429" s="49" t="s">
        <v>322</v>
      </c>
      <c r="E429" s="9" t="s">
        <v>398</v>
      </c>
      <c r="F429" s="9" t="s">
        <v>164</v>
      </c>
      <c r="G429" s="9"/>
      <c r="H429" s="9"/>
      <c r="I429" s="10">
        <f>I430</f>
        <v>112.8</v>
      </c>
      <c r="J429" s="10">
        <f>J430</f>
        <v>112.8</v>
      </c>
    </row>
    <row r="430" spans="1:10" ht="51.75">
      <c r="A430" s="2"/>
      <c r="B430" s="7" t="s">
        <v>244</v>
      </c>
      <c r="C430" s="49" t="s">
        <v>256</v>
      </c>
      <c r="D430" s="49" t="s">
        <v>322</v>
      </c>
      <c r="E430" s="9" t="s">
        <v>398</v>
      </c>
      <c r="F430" s="9" t="s">
        <v>165</v>
      </c>
      <c r="G430" s="9"/>
      <c r="H430" s="9"/>
      <c r="I430" s="10">
        <f>SUM(I431:I431)</f>
        <v>112.8</v>
      </c>
      <c r="J430" s="10">
        <f>SUM(J431:J431)</f>
        <v>112.8</v>
      </c>
    </row>
    <row r="431" spans="1:10" ht="17.25">
      <c r="A431" s="2"/>
      <c r="B431" s="46" t="s">
        <v>18</v>
      </c>
      <c r="C431" s="24" t="s">
        <v>256</v>
      </c>
      <c r="D431" s="24" t="s">
        <v>322</v>
      </c>
      <c r="E431" s="24" t="s">
        <v>398</v>
      </c>
      <c r="F431" s="24" t="s">
        <v>165</v>
      </c>
      <c r="G431" s="62" t="s">
        <v>344</v>
      </c>
      <c r="H431" s="62" t="s">
        <v>259</v>
      </c>
      <c r="I431" s="48">
        <v>112.8</v>
      </c>
      <c r="J431" s="48">
        <v>112.8</v>
      </c>
    </row>
    <row r="432" spans="1:10" ht="17.25">
      <c r="A432" s="2"/>
      <c r="B432" s="182" t="s">
        <v>371</v>
      </c>
      <c r="C432" s="49" t="s">
        <v>256</v>
      </c>
      <c r="D432" s="49" t="s">
        <v>322</v>
      </c>
      <c r="E432" s="9" t="s">
        <v>398</v>
      </c>
      <c r="F432" s="9" t="s">
        <v>370</v>
      </c>
      <c r="G432" s="56"/>
      <c r="H432" s="56"/>
      <c r="I432" s="10">
        <f>I433</f>
        <v>34664.6</v>
      </c>
      <c r="J432" s="10">
        <f>J433</f>
        <v>34664.6</v>
      </c>
    </row>
    <row r="433" spans="1:10" ht="113.25" customHeight="1">
      <c r="A433" s="2"/>
      <c r="B433" s="209" t="s">
        <v>39</v>
      </c>
      <c r="C433" s="89" t="s">
        <v>256</v>
      </c>
      <c r="D433" s="89" t="s">
        <v>322</v>
      </c>
      <c r="E433" s="5" t="s">
        <v>398</v>
      </c>
      <c r="F433" s="5" t="s">
        <v>195</v>
      </c>
      <c r="G433" s="77"/>
      <c r="H433" s="77"/>
      <c r="I433" s="6">
        <f>I434</f>
        <v>34664.6</v>
      </c>
      <c r="J433" s="6">
        <f>J434</f>
        <v>34664.6</v>
      </c>
    </row>
    <row r="434" spans="1:10" ht="17.25">
      <c r="A434" s="2"/>
      <c r="B434" s="209" t="s">
        <v>52</v>
      </c>
      <c r="C434" s="89" t="s">
        <v>256</v>
      </c>
      <c r="D434" s="89" t="s">
        <v>322</v>
      </c>
      <c r="E434" s="5" t="s">
        <v>398</v>
      </c>
      <c r="F434" s="5" t="s">
        <v>95</v>
      </c>
      <c r="G434" s="77"/>
      <c r="H434" s="77"/>
      <c r="I434" s="6">
        <f>I435+I436</f>
        <v>34664.6</v>
      </c>
      <c r="J434" s="6">
        <f>J435+J436</f>
        <v>34664.6</v>
      </c>
    </row>
    <row r="435" spans="1:10" ht="51.75">
      <c r="A435" s="2"/>
      <c r="B435" s="46" t="s">
        <v>272</v>
      </c>
      <c r="C435" s="47" t="s">
        <v>256</v>
      </c>
      <c r="D435" s="47" t="s">
        <v>322</v>
      </c>
      <c r="E435" s="47" t="s">
        <v>398</v>
      </c>
      <c r="F435" s="47" t="s">
        <v>95</v>
      </c>
      <c r="G435" s="62" t="s">
        <v>344</v>
      </c>
      <c r="H435" s="62" t="s">
        <v>273</v>
      </c>
      <c r="I435" s="48">
        <v>12206.9</v>
      </c>
      <c r="J435" s="48">
        <v>12206.9</v>
      </c>
    </row>
    <row r="436" spans="1:10" ht="51.75">
      <c r="A436" s="2"/>
      <c r="B436" s="66" t="s">
        <v>272</v>
      </c>
      <c r="C436" s="86" t="s">
        <v>256</v>
      </c>
      <c r="D436" s="86" t="s">
        <v>322</v>
      </c>
      <c r="E436" s="86" t="s">
        <v>398</v>
      </c>
      <c r="F436" s="86" t="s">
        <v>95</v>
      </c>
      <c r="G436" s="40" t="s">
        <v>463</v>
      </c>
      <c r="H436" s="40" t="s">
        <v>273</v>
      </c>
      <c r="I436" s="41">
        <v>22457.7</v>
      </c>
      <c r="J436" s="41">
        <v>22457.7</v>
      </c>
    </row>
    <row r="437" spans="1:10" ht="17.25">
      <c r="A437" s="2"/>
      <c r="B437" s="7" t="s">
        <v>401</v>
      </c>
      <c r="C437" s="49" t="s">
        <v>256</v>
      </c>
      <c r="D437" s="49" t="s">
        <v>322</v>
      </c>
      <c r="E437" s="9" t="s">
        <v>400</v>
      </c>
      <c r="F437" s="9"/>
      <c r="G437" s="9"/>
      <c r="H437" s="9"/>
      <c r="I437" s="10">
        <f>I438+I483+I447</f>
        <v>178730.3</v>
      </c>
      <c r="J437" s="10">
        <f>J438+J483+J447</f>
        <v>177759.9</v>
      </c>
    </row>
    <row r="438" spans="1:10" ht="17.25">
      <c r="A438" s="2"/>
      <c r="B438" s="7" t="s">
        <v>57</v>
      </c>
      <c r="C438" s="49" t="s">
        <v>256</v>
      </c>
      <c r="D438" s="49" t="s">
        <v>322</v>
      </c>
      <c r="E438" s="9" t="s">
        <v>400</v>
      </c>
      <c r="F438" s="9" t="s">
        <v>480</v>
      </c>
      <c r="G438" s="9"/>
      <c r="H438" s="9"/>
      <c r="I438" s="10">
        <f>I439+I441</f>
        <v>6378</v>
      </c>
      <c r="J438" s="10">
        <f>J439+J441</f>
        <v>6378</v>
      </c>
    </row>
    <row r="439" spans="1:10" ht="34.5">
      <c r="A439" s="2"/>
      <c r="B439" s="42" t="s">
        <v>285</v>
      </c>
      <c r="C439" s="89" t="s">
        <v>256</v>
      </c>
      <c r="D439" s="89" t="s">
        <v>322</v>
      </c>
      <c r="E439" s="5" t="s">
        <v>400</v>
      </c>
      <c r="F439" s="5" t="s">
        <v>494</v>
      </c>
      <c r="G439" s="21"/>
      <c r="H439" s="77"/>
      <c r="I439" s="45">
        <f>I440</f>
        <v>4682</v>
      </c>
      <c r="J439" s="45">
        <f>J440</f>
        <v>4682</v>
      </c>
    </row>
    <row r="440" spans="1:10" ht="34.5">
      <c r="A440" s="2"/>
      <c r="B440" s="38" t="s">
        <v>518</v>
      </c>
      <c r="C440" s="86" t="s">
        <v>256</v>
      </c>
      <c r="D440" s="86" t="s">
        <v>322</v>
      </c>
      <c r="E440" s="86" t="s">
        <v>400</v>
      </c>
      <c r="F440" s="86" t="s">
        <v>494</v>
      </c>
      <c r="G440" s="86" t="s">
        <v>346</v>
      </c>
      <c r="H440" s="40" t="s">
        <v>312</v>
      </c>
      <c r="I440" s="94">
        <v>4682</v>
      </c>
      <c r="J440" s="94">
        <v>4682</v>
      </c>
    </row>
    <row r="441" spans="1:10" ht="34.5">
      <c r="A441" s="2"/>
      <c r="B441" s="7" t="s">
        <v>502</v>
      </c>
      <c r="C441" s="49" t="s">
        <v>256</v>
      </c>
      <c r="D441" s="49" t="s">
        <v>322</v>
      </c>
      <c r="E441" s="9" t="s">
        <v>400</v>
      </c>
      <c r="F441" s="9" t="s">
        <v>513</v>
      </c>
      <c r="G441" s="9"/>
      <c r="H441" s="9"/>
      <c r="I441" s="10">
        <f>I442</f>
        <v>1696</v>
      </c>
      <c r="J441" s="10">
        <f>J442</f>
        <v>1696</v>
      </c>
    </row>
    <row r="442" spans="1:10" ht="40.5" customHeight="1">
      <c r="A442" s="2"/>
      <c r="B442" s="3" t="s">
        <v>148</v>
      </c>
      <c r="C442" s="89" t="s">
        <v>256</v>
      </c>
      <c r="D442" s="89" t="s">
        <v>322</v>
      </c>
      <c r="E442" s="5" t="s">
        <v>400</v>
      </c>
      <c r="F442" s="5" t="s">
        <v>514</v>
      </c>
      <c r="G442" s="5"/>
      <c r="H442" s="5"/>
      <c r="I442" s="6">
        <f>I443+I445</f>
        <v>1696</v>
      </c>
      <c r="J442" s="6">
        <f>J443+J445</f>
        <v>1696</v>
      </c>
    </row>
    <row r="443" spans="1:10" ht="34.5">
      <c r="A443" s="2"/>
      <c r="B443" s="3" t="s">
        <v>508</v>
      </c>
      <c r="C443" s="89" t="s">
        <v>256</v>
      </c>
      <c r="D443" s="89" t="s">
        <v>322</v>
      </c>
      <c r="E443" s="5" t="s">
        <v>400</v>
      </c>
      <c r="F443" s="5" t="s">
        <v>515</v>
      </c>
      <c r="G443" s="5"/>
      <c r="H443" s="5"/>
      <c r="I443" s="6">
        <f>I444</f>
        <v>1137</v>
      </c>
      <c r="J443" s="6">
        <f>J444</f>
        <v>1137</v>
      </c>
    </row>
    <row r="444" spans="1:10" ht="51.75" customHeight="1">
      <c r="A444" s="2"/>
      <c r="B444" s="66" t="s">
        <v>564</v>
      </c>
      <c r="C444" s="86" t="s">
        <v>256</v>
      </c>
      <c r="D444" s="86" t="s">
        <v>322</v>
      </c>
      <c r="E444" s="86" t="s">
        <v>400</v>
      </c>
      <c r="F444" s="86" t="s">
        <v>515</v>
      </c>
      <c r="G444" s="86" t="s">
        <v>346</v>
      </c>
      <c r="H444" s="28" t="s">
        <v>237</v>
      </c>
      <c r="I444" s="94">
        <v>1137</v>
      </c>
      <c r="J444" s="94">
        <v>1137</v>
      </c>
    </row>
    <row r="445" spans="1:10" ht="34.5">
      <c r="A445" s="2"/>
      <c r="B445" s="3" t="s">
        <v>512</v>
      </c>
      <c r="C445" s="89" t="s">
        <v>256</v>
      </c>
      <c r="D445" s="89" t="s">
        <v>322</v>
      </c>
      <c r="E445" s="5" t="s">
        <v>400</v>
      </c>
      <c r="F445" s="5" t="s">
        <v>516</v>
      </c>
      <c r="G445" s="5"/>
      <c r="H445" s="5"/>
      <c r="I445" s="6">
        <f>I446</f>
        <v>559</v>
      </c>
      <c r="J445" s="6">
        <f>J446</f>
        <v>559</v>
      </c>
    </row>
    <row r="446" spans="1:10" ht="51.75">
      <c r="A446" s="2"/>
      <c r="B446" s="66" t="s">
        <v>292</v>
      </c>
      <c r="C446" s="86" t="s">
        <v>256</v>
      </c>
      <c r="D446" s="86" t="s">
        <v>322</v>
      </c>
      <c r="E446" s="86" t="s">
        <v>400</v>
      </c>
      <c r="F446" s="86" t="s">
        <v>516</v>
      </c>
      <c r="G446" s="86" t="s">
        <v>346</v>
      </c>
      <c r="H446" s="86" t="s">
        <v>293</v>
      </c>
      <c r="I446" s="94">
        <v>559</v>
      </c>
      <c r="J446" s="94">
        <v>559</v>
      </c>
    </row>
    <row r="447" spans="1:10" ht="17.25">
      <c r="A447" s="2"/>
      <c r="B447" s="179" t="s">
        <v>371</v>
      </c>
      <c r="C447" s="11" t="s">
        <v>256</v>
      </c>
      <c r="D447" s="11" t="s">
        <v>322</v>
      </c>
      <c r="E447" s="12" t="s">
        <v>400</v>
      </c>
      <c r="F447" s="12" t="s">
        <v>370</v>
      </c>
      <c r="G447" s="56"/>
      <c r="H447" s="13"/>
      <c r="I447" s="10">
        <f>I448</f>
        <v>171381.9</v>
      </c>
      <c r="J447" s="10">
        <f>J448</f>
        <v>171381.9</v>
      </c>
    </row>
    <row r="448" spans="1:10" ht="75" customHeight="1">
      <c r="A448" s="2"/>
      <c r="B448" s="215" t="s">
        <v>39</v>
      </c>
      <c r="C448" s="11" t="s">
        <v>256</v>
      </c>
      <c r="D448" s="11" t="s">
        <v>322</v>
      </c>
      <c r="E448" s="12" t="s">
        <v>400</v>
      </c>
      <c r="F448" s="12" t="s">
        <v>195</v>
      </c>
      <c r="G448" s="56"/>
      <c r="H448" s="13"/>
      <c r="I448" s="10">
        <f>I449+I451+I453+I455+I457+I459+I461+I463+I465+I467+I469+I471+I473+I475+I477+I479+I481</f>
        <v>171381.9</v>
      </c>
      <c r="J448" s="10">
        <f>J449+J451+J453+J455+J457+J459+J461+J463+J465+J467+J469+J471+J473+J475+J477+J479+J481</f>
        <v>171381.9</v>
      </c>
    </row>
    <row r="449" spans="1:10" ht="58.5" customHeight="1">
      <c r="A449" s="2"/>
      <c r="B449" s="109" t="s">
        <v>98</v>
      </c>
      <c r="C449" s="60" t="s">
        <v>256</v>
      </c>
      <c r="D449" s="60" t="s">
        <v>322</v>
      </c>
      <c r="E449" s="61" t="s">
        <v>400</v>
      </c>
      <c r="F449" s="61" t="s">
        <v>97</v>
      </c>
      <c r="G449" s="61"/>
      <c r="H449" s="61"/>
      <c r="I449" s="110">
        <f>I450</f>
        <v>1644</v>
      </c>
      <c r="J449" s="110">
        <f>J450</f>
        <v>1644</v>
      </c>
    </row>
    <row r="450" spans="1:10" ht="69">
      <c r="A450" s="2"/>
      <c r="B450" s="66" t="s">
        <v>521</v>
      </c>
      <c r="C450" s="86" t="s">
        <v>256</v>
      </c>
      <c r="D450" s="86" t="s">
        <v>322</v>
      </c>
      <c r="E450" s="86" t="s">
        <v>400</v>
      </c>
      <c r="F450" s="86" t="s">
        <v>97</v>
      </c>
      <c r="G450" s="86" t="s">
        <v>346</v>
      </c>
      <c r="H450" s="86" t="s">
        <v>274</v>
      </c>
      <c r="I450" s="94">
        <v>1644</v>
      </c>
      <c r="J450" s="94">
        <v>1644</v>
      </c>
    </row>
    <row r="451" spans="1:10" ht="45" customHeight="1">
      <c r="A451" s="2"/>
      <c r="B451" s="59" t="s">
        <v>150</v>
      </c>
      <c r="C451" s="60" t="s">
        <v>256</v>
      </c>
      <c r="D451" s="60" t="s">
        <v>322</v>
      </c>
      <c r="E451" s="61" t="s">
        <v>400</v>
      </c>
      <c r="F451" s="61" t="s">
        <v>99</v>
      </c>
      <c r="G451" s="62"/>
      <c r="H451" s="62"/>
      <c r="I451" s="110">
        <f>I452</f>
        <v>613</v>
      </c>
      <c r="J451" s="110">
        <f>J452</f>
        <v>613</v>
      </c>
    </row>
    <row r="452" spans="1:10" ht="69">
      <c r="A452" s="2"/>
      <c r="B452" s="38" t="s">
        <v>8</v>
      </c>
      <c r="C452" s="86" t="s">
        <v>256</v>
      </c>
      <c r="D452" s="86" t="s">
        <v>322</v>
      </c>
      <c r="E452" s="86" t="s">
        <v>400</v>
      </c>
      <c r="F452" s="86" t="s">
        <v>99</v>
      </c>
      <c r="G452" s="40" t="s">
        <v>346</v>
      </c>
      <c r="H452" s="86" t="s">
        <v>299</v>
      </c>
      <c r="I452" s="94">
        <v>613</v>
      </c>
      <c r="J452" s="94">
        <v>613</v>
      </c>
    </row>
    <row r="453" spans="1:10" ht="42" customHeight="1">
      <c r="A453" s="2"/>
      <c r="B453" s="59" t="s">
        <v>101</v>
      </c>
      <c r="C453" s="60" t="s">
        <v>256</v>
      </c>
      <c r="D453" s="60" t="s">
        <v>322</v>
      </c>
      <c r="E453" s="61" t="s">
        <v>400</v>
      </c>
      <c r="F453" s="61" t="s">
        <v>100</v>
      </c>
      <c r="G453" s="62"/>
      <c r="H453" s="62"/>
      <c r="I453" s="110">
        <f>I454</f>
        <v>990</v>
      </c>
      <c r="J453" s="110">
        <f>J454</f>
        <v>990</v>
      </c>
    </row>
    <row r="454" spans="1:10" ht="57.75" customHeight="1">
      <c r="A454" s="2"/>
      <c r="B454" s="38" t="s">
        <v>102</v>
      </c>
      <c r="C454" s="86" t="s">
        <v>256</v>
      </c>
      <c r="D454" s="86" t="s">
        <v>322</v>
      </c>
      <c r="E454" s="86" t="s">
        <v>400</v>
      </c>
      <c r="F454" s="86" t="s">
        <v>100</v>
      </c>
      <c r="G454" s="40" t="s">
        <v>346</v>
      </c>
      <c r="H454" s="86" t="s">
        <v>300</v>
      </c>
      <c r="I454" s="94">
        <v>990</v>
      </c>
      <c r="J454" s="94">
        <v>990</v>
      </c>
    </row>
    <row r="455" spans="1:10" ht="51.75">
      <c r="A455" s="2"/>
      <c r="B455" s="59" t="s">
        <v>151</v>
      </c>
      <c r="C455" s="60" t="s">
        <v>256</v>
      </c>
      <c r="D455" s="60" t="s">
        <v>322</v>
      </c>
      <c r="E455" s="61" t="s">
        <v>400</v>
      </c>
      <c r="F455" s="61" t="s">
        <v>103</v>
      </c>
      <c r="G455" s="62"/>
      <c r="H455" s="61"/>
      <c r="I455" s="110">
        <f>I456</f>
        <v>244</v>
      </c>
      <c r="J455" s="110">
        <f>J456</f>
        <v>244</v>
      </c>
    </row>
    <row r="456" spans="1:10" ht="51.75">
      <c r="A456" s="2"/>
      <c r="B456" s="38" t="s">
        <v>9</v>
      </c>
      <c r="C456" s="86" t="s">
        <v>256</v>
      </c>
      <c r="D456" s="86" t="s">
        <v>322</v>
      </c>
      <c r="E456" s="86" t="s">
        <v>400</v>
      </c>
      <c r="F456" s="86" t="s">
        <v>103</v>
      </c>
      <c r="G456" s="40" t="s">
        <v>346</v>
      </c>
      <c r="H456" s="40" t="s">
        <v>301</v>
      </c>
      <c r="I456" s="94">
        <v>244</v>
      </c>
      <c r="J456" s="94">
        <v>244</v>
      </c>
    </row>
    <row r="457" spans="1:10" ht="34.5">
      <c r="A457" s="2"/>
      <c r="B457" s="59" t="s">
        <v>156</v>
      </c>
      <c r="C457" s="60" t="s">
        <v>256</v>
      </c>
      <c r="D457" s="60" t="s">
        <v>322</v>
      </c>
      <c r="E457" s="61" t="s">
        <v>400</v>
      </c>
      <c r="F457" s="61" t="s">
        <v>104</v>
      </c>
      <c r="G457" s="62"/>
      <c r="H457" s="61"/>
      <c r="I457" s="110">
        <f>I458</f>
        <v>8563</v>
      </c>
      <c r="J457" s="110">
        <f>J458</f>
        <v>8563</v>
      </c>
    </row>
    <row r="458" spans="1:10" ht="69">
      <c r="A458" s="2"/>
      <c r="B458" s="38" t="s">
        <v>238</v>
      </c>
      <c r="C458" s="86" t="s">
        <v>256</v>
      </c>
      <c r="D458" s="86" t="s">
        <v>322</v>
      </c>
      <c r="E458" s="86" t="s">
        <v>400</v>
      </c>
      <c r="F458" s="86" t="s">
        <v>104</v>
      </c>
      <c r="G458" s="40" t="s">
        <v>346</v>
      </c>
      <c r="H458" s="40" t="s">
        <v>305</v>
      </c>
      <c r="I458" s="94">
        <v>8563</v>
      </c>
      <c r="J458" s="94">
        <v>8563</v>
      </c>
    </row>
    <row r="459" spans="1:10" ht="34.5">
      <c r="A459" s="2"/>
      <c r="B459" s="59" t="s">
        <v>160</v>
      </c>
      <c r="C459" s="60" t="s">
        <v>256</v>
      </c>
      <c r="D459" s="60" t="s">
        <v>322</v>
      </c>
      <c r="E459" s="61" t="s">
        <v>400</v>
      </c>
      <c r="F459" s="61" t="s">
        <v>105</v>
      </c>
      <c r="G459" s="62"/>
      <c r="H459" s="62"/>
      <c r="I459" s="110">
        <f>I460</f>
        <v>14833</v>
      </c>
      <c r="J459" s="110">
        <f>J460</f>
        <v>14833</v>
      </c>
    </row>
    <row r="460" spans="1:10" ht="69">
      <c r="A460" s="2"/>
      <c r="B460" s="85" t="s">
        <v>522</v>
      </c>
      <c r="C460" s="86" t="s">
        <v>256</v>
      </c>
      <c r="D460" s="86" t="s">
        <v>322</v>
      </c>
      <c r="E460" s="86" t="s">
        <v>400</v>
      </c>
      <c r="F460" s="86" t="s">
        <v>105</v>
      </c>
      <c r="G460" s="40" t="s">
        <v>346</v>
      </c>
      <c r="H460" s="86" t="s">
        <v>298</v>
      </c>
      <c r="I460" s="94">
        <v>14833</v>
      </c>
      <c r="J460" s="94">
        <v>14833</v>
      </c>
    </row>
    <row r="461" spans="1:10" ht="34.5">
      <c r="A461" s="2"/>
      <c r="B461" s="59" t="s">
        <v>158</v>
      </c>
      <c r="C461" s="60" t="s">
        <v>256</v>
      </c>
      <c r="D461" s="60" t="s">
        <v>322</v>
      </c>
      <c r="E461" s="61" t="s">
        <v>400</v>
      </c>
      <c r="F461" s="61" t="s">
        <v>106</v>
      </c>
      <c r="G461" s="62"/>
      <c r="H461" s="61"/>
      <c r="I461" s="110">
        <f>I462</f>
        <v>26788.7</v>
      </c>
      <c r="J461" s="110">
        <f>J462</f>
        <v>26788.7</v>
      </c>
    </row>
    <row r="462" spans="1:10" ht="34.5">
      <c r="A462" s="2"/>
      <c r="B462" s="85" t="s">
        <v>524</v>
      </c>
      <c r="C462" s="86" t="s">
        <v>256</v>
      </c>
      <c r="D462" s="86" t="s">
        <v>322</v>
      </c>
      <c r="E462" s="86" t="s">
        <v>400</v>
      </c>
      <c r="F462" s="86" t="s">
        <v>106</v>
      </c>
      <c r="G462" s="40" t="s">
        <v>346</v>
      </c>
      <c r="H462" s="86" t="s">
        <v>523</v>
      </c>
      <c r="I462" s="94">
        <v>26788.7</v>
      </c>
      <c r="J462" s="94">
        <v>26788.7</v>
      </c>
    </row>
    <row r="463" spans="1:10" ht="34.5">
      <c r="A463" s="2"/>
      <c r="B463" s="59" t="s">
        <v>149</v>
      </c>
      <c r="C463" s="60" t="s">
        <v>256</v>
      </c>
      <c r="D463" s="60" t="s">
        <v>322</v>
      </c>
      <c r="E463" s="61" t="s">
        <v>400</v>
      </c>
      <c r="F463" s="61" t="s">
        <v>107</v>
      </c>
      <c r="G463" s="62"/>
      <c r="H463" s="62"/>
      <c r="I463" s="110">
        <f>I464</f>
        <v>16260</v>
      </c>
      <c r="J463" s="110">
        <f>J464</f>
        <v>16260</v>
      </c>
    </row>
    <row r="464" spans="1:10" ht="51.75">
      <c r="A464" s="2"/>
      <c r="B464" s="38" t="s">
        <v>181</v>
      </c>
      <c r="C464" s="86" t="s">
        <v>256</v>
      </c>
      <c r="D464" s="86" t="s">
        <v>322</v>
      </c>
      <c r="E464" s="86" t="s">
        <v>400</v>
      </c>
      <c r="F464" s="86" t="s">
        <v>107</v>
      </c>
      <c r="G464" s="40" t="s">
        <v>346</v>
      </c>
      <c r="H464" s="40" t="s">
        <v>302</v>
      </c>
      <c r="I464" s="94">
        <v>16260</v>
      </c>
      <c r="J464" s="94">
        <v>16260</v>
      </c>
    </row>
    <row r="465" spans="1:10" ht="34.5">
      <c r="A465" s="2"/>
      <c r="B465" s="59" t="s">
        <v>157</v>
      </c>
      <c r="C465" s="60" t="s">
        <v>256</v>
      </c>
      <c r="D465" s="60" t="s">
        <v>322</v>
      </c>
      <c r="E465" s="61" t="s">
        <v>400</v>
      </c>
      <c r="F465" s="61" t="s">
        <v>109</v>
      </c>
      <c r="G465" s="62"/>
      <c r="H465" s="61"/>
      <c r="I465" s="110">
        <f>I466</f>
        <v>1016.5</v>
      </c>
      <c r="J465" s="110">
        <f>J466</f>
        <v>1016.5</v>
      </c>
    </row>
    <row r="466" spans="1:10" ht="69">
      <c r="A466" s="2"/>
      <c r="B466" s="38" t="s">
        <v>239</v>
      </c>
      <c r="C466" s="86" t="s">
        <v>256</v>
      </c>
      <c r="D466" s="86" t="s">
        <v>322</v>
      </c>
      <c r="E466" s="86" t="s">
        <v>400</v>
      </c>
      <c r="F466" s="86" t="s">
        <v>109</v>
      </c>
      <c r="G466" s="40" t="s">
        <v>346</v>
      </c>
      <c r="H466" s="40" t="s">
        <v>240</v>
      </c>
      <c r="I466" s="94">
        <v>1016.5</v>
      </c>
      <c r="J466" s="94">
        <v>1016.5</v>
      </c>
    </row>
    <row r="467" spans="1:10" ht="35.25" customHeight="1">
      <c r="A467" s="2"/>
      <c r="B467" s="59" t="s">
        <v>108</v>
      </c>
      <c r="C467" s="60" t="s">
        <v>256</v>
      </c>
      <c r="D467" s="60" t="s">
        <v>322</v>
      </c>
      <c r="E467" s="61" t="s">
        <v>400</v>
      </c>
      <c r="F467" s="61" t="s">
        <v>110</v>
      </c>
      <c r="G467" s="62"/>
      <c r="H467" s="62"/>
      <c r="I467" s="110">
        <f>I468</f>
        <v>582</v>
      </c>
      <c r="J467" s="110">
        <f>J468</f>
        <v>582</v>
      </c>
    </row>
    <row r="468" spans="1:10" ht="51.75">
      <c r="A468" s="2"/>
      <c r="B468" s="38" t="s">
        <v>242</v>
      </c>
      <c r="C468" s="86" t="s">
        <v>256</v>
      </c>
      <c r="D468" s="86" t="s">
        <v>322</v>
      </c>
      <c r="E468" s="86" t="s">
        <v>400</v>
      </c>
      <c r="F468" s="86" t="s">
        <v>110</v>
      </c>
      <c r="G468" s="40" t="s">
        <v>346</v>
      </c>
      <c r="H468" s="40" t="s">
        <v>241</v>
      </c>
      <c r="I468" s="94">
        <v>582</v>
      </c>
      <c r="J468" s="94">
        <v>582</v>
      </c>
    </row>
    <row r="469" spans="1:10" ht="69">
      <c r="A469" s="2"/>
      <c r="B469" s="59" t="s">
        <v>159</v>
      </c>
      <c r="C469" s="60" t="s">
        <v>256</v>
      </c>
      <c r="D469" s="60" t="s">
        <v>322</v>
      </c>
      <c r="E469" s="61" t="s">
        <v>400</v>
      </c>
      <c r="F469" s="61" t="s">
        <v>111</v>
      </c>
      <c r="G469" s="62"/>
      <c r="H469" s="62"/>
      <c r="I469" s="110">
        <f>I470</f>
        <v>2720</v>
      </c>
      <c r="J469" s="110">
        <f>J470</f>
        <v>2720</v>
      </c>
    </row>
    <row r="470" spans="1:10" ht="69">
      <c r="A470" s="2"/>
      <c r="B470" s="85" t="s">
        <v>539</v>
      </c>
      <c r="C470" s="86" t="s">
        <v>256</v>
      </c>
      <c r="D470" s="86" t="s">
        <v>322</v>
      </c>
      <c r="E470" s="86" t="s">
        <v>400</v>
      </c>
      <c r="F470" s="86" t="s">
        <v>111</v>
      </c>
      <c r="G470" s="40" t="s">
        <v>346</v>
      </c>
      <c r="H470" s="86" t="s">
        <v>538</v>
      </c>
      <c r="I470" s="94">
        <v>2720</v>
      </c>
      <c r="J470" s="94">
        <v>2720</v>
      </c>
    </row>
    <row r="471" spans="1:10" ht="176.25" customHeight="1">
      <c r="A471" s="2"/>
      <c r="B471" s="162" t="s">
        <v>63</v>
      </c>
      <c r="C471" s="60" t="s">
        <v>256</v>
      </c>
      <c r="D471" s="60" t="s">
        <v>322</v>
      </c>
      <c r="E471" s="61" t="s">
        <v>400</v>
      </c>
      <c r="F471" s="61" t="s">
        <v>112</v>
      </c>
      <c r="G471" s="62"/>
      <c r="H471" s="62"/>
      <c r="I471" s="110">
        <f>I472</f>
        <v>16.7</v>
      </c>
      <c r="J471" s="110">
        <f>J472</f>
        <v>16.7</v>
      </c>
    </row>
    <row r="472" spans="1:10" ht="156">
      <c r="A472" s="2"/>
      <c r="B472" s="85" t="s">
        <v>65</v>
      </c>
      <c r="C472" s="86" t="s">
        <v>256</v>
      </c>
      <c r="D472" s="86" t="s">
        <v>322</v>
      </c>
      <c r="E472" s="86" t="s">
        <v>400</v>
      </c>
      <c r="F472" s="86" t="s">
        <v>112</v>
      </c>
      <c r="G472" s="40" t="s">
        <v>346</v>
      </c>
      <c r="H472" s="86" t="s">
        <v>357</v>
      </c>
      <c r="I472" s="94">
        <v>16.7</v>
      </c>
      <c r="J472" s="94">
        <v>16.7</v>
      </c>
    </row>
    <row r="473" spans="1:10" ht="17.25">
      <c r="A473" s="2"/>
      <c r="B473" s="59" t="s">
        <v>503</v>
      </c>
      <c r="C473" s="60" t="s">
        <v>256</v>
      </c>
      <c r="D473" s="60" t="s">
        <v>322</v>
      </c>
      <c r="E473" s="61" t="s">
        <v>400</v>
      </c>
      <c r="F473" s="61" t="s">
        <v>113</v>
      </c>
      <c r="G473" s="47"/>
      <c r="H473" s="62"/>
      <c r="I473" s="110">
        <f>I474</f>
        <v>6265</v>
      </c>
      <c r="J473" s="110">
        <f>J474</f>
        <v>6265</v>
      </c>
    </row>
    <row r="474" spans="1:10" ht="51.75">
      <c r="A474" s="2"/>
      <c r="B474" s="144" t="s">
        <v>281</v>
      </c>
      <c r="C474" s="86" t="s">
        <v>256</v>
      </c>
      <c r="D474" s="86" t="s">
        <v>322</v>
      </c>
      <c r="E474" s="86" t="s">
        <v>400</v>
      </c>
      <c r="F474" s="86" t="s">
        <v>113</v>
      </c>
      <c r="G474" s="86" t="s">
        <v>346</v>
      </c>
      <c r="H474" s="40" t="s">
        <v>282</v>
      </c>
      <c r="I474" s="94">
        <v>6265</v>
      </c>
      <c r="J474" s="94">
        <v>6265</v>
      </c>
    </row>
    <row r="475" spans="1:10" ht="34.5">
      <c r="A475" s="2"/>
      <c r="B475" s="109" t="s">
        <v>69</v>
      </c>
      <c r="C475" s="60" t="s">
        <v>256</v>
      </c>
      <c r="D475" s="60" t="s">
        <v>322</v>
      </c>
      <c r="E475" s="61" t="s">
        <v>400</v>
      </c>
      <c r="F475" s="61" t="s">
        <v>114</v>
      </c>
      <c r="G475" s="61"/>
      <c r="H475" s="61"/>
      <c r="I475" s="110">
        <f>I476</f>
        <v>33971</v>
      </c>
      <c r="J475" s="110">
        <f>J476</f>
        <v>33971</v>
      </c>
    </row>
    <row r="476" spans="1:10" ht="51.75">
      <c r="A476" s="2"/>
      <c r="B476" s="66" t="s">
        <v>294</v>
      </c>
      <c r="C476" s="86" t="s">
        <v>256</v>
      </c>
      <c r="D476" s="86" t="s">
        <v>322</v>
      </c>
      <c r="E476" s="86" t="s">
        <v>400</v>
      </c>
      <c r="F476" s="86" t="s">
        <v>114</v>
      </c>
      <c r="G476" s="86" t="s">
        <v>346</v>
      </c>
      <c r="H476" s="40" t="s">
        <v>295</v>
      </c>
      <c r="I476" s="94">
        <v>33971</v>
      </c>
      <c r="J476" s="94">
        <v>33971</v>
      </c>
    </row>
    <row r="477" spans="1:10" ht="34.5">
      <c r="A477" s="2"/>
      <c r="B477" s="109" t="s">
        <v>505</v>
      </c>
      <c r="C477" s="60" t="s">
        <v>256</v>
      </c>
      <c r="D477" s="60" t="s">
        <v>322</v>
      </c>
      <c r="E477" s="61" t="s">
        <v>400</v>
      </c>
      <c r="F477" s="61" t="s">
        <v>115</v>
      </c>
      <c r="G477" s="61"/>
      <c r="H477" s="61"/>
      <c r="I477" s="110">
        <f>I478</f>
        <v>56176</v>
      </c>
      <c r="J477" s="110">
        <f>J478</f>
        <v>56176</v>
      </c>
    </row>
    <row r="478" spans="1:10" ht="51.75">
      <c r="A478" s="2"/>
      <c r="B478" s="66" t="s">
        <v>565</v>
      </c>
      <c r="C478" s="86" t="s">
        <v>256</v>
      </c>
      <c r="D478" s="86" t="s">
        <v>322</v>
      </c>
      <c r="E478" s="86" t="s">
        <v>400</v>
      </c>
      <c r="F478" s="86" t="s">
        <v>115</v>
      </c>
      <c r="G478" s="86" t="s">
        <v>346</v>
      </c>
      <c r="H478" s="40" t="s">
        <v>280</v>
      </c>
      <c r="I478" s="94">
        <v>56176</v>
      </c>
      <c r="J478" s="94">
        <v>56176</v>
      </c>
    </row>
    <row r="479" spans="1:10" ht="34.5">
      <c r="A479" s="2"/>
      <c r="B479" s="109" t="s">
        <v>507</v>
      </c>
      <c r="C479" s="60" t="s">
        <v>256</v>
      </c>
      <c r="D479" s="60" t="s">
        <v>322</v>
      </c>
      <c r="E479" s="61" t="s">
        <v>400</v>
      </c>
      <c r="F479" s="61" t="s">
        <v>116</v>
      </c>
      <c r="G479" s="61"/>
      <c r="H479" s="61"/>
      <c r="I479" s="110">
        <f>I480</f>
        <v>99</v>
      </c>
      <c r="J479" s="110">
        <f>J480</f>
        <v>99</v>
      </c>
    </row>
    <row r="480" spans="1:10" ht="51.75">
      <c r="A480" s="2"/>
      <c r="B480" s="66" t="s">
        <v>296</v>
      </c>
      <c r="C480" s="86" t="s">
        <v>256</v>
      </c>
      <c r="D480" s="86" t="s">
        <v>322</v>
      </c>
      <c r="E480" s="86" t="s">
        <v>400</v>
      </c>
      <c r="F480" s="86" t="s">
        <v>116</v>
      </c>
      <c r="G480" s="86" t="s">
        <v>346</v>
      </c>
      <c r="H480" s="86" t="s">
        <v>297</v>
      </c>
      <c r="I480" s="94">
        <v>99</v>
      </c>
      <c r="J480" s="94">
        <v>99</v>
      </c>
    </row>
    <row r="481" spans="1:10" ht="51.75">
      <c r="A481" s="2"/>
      <c r="B481" s="109" t="s">
        <v>364</v>
      </c>
      <c r="C481" s="60" t="s">
        <v>256</v>
      </c>
      <c r="D481" s="60" t="s">
        <v>322</v>
      </c>
      <c r="E481" s="61" t="s">
        <v>400</v>
      </c>
      <c r="F481" s="61" t="s">
        <v>363</v>
      </c>
      <c r="G481" s="61"/>
      <c r="H481" s="61"/>
      <c r="I481" s="110">
        <f>I482</f>
        <v>600</v>
      </c>
      <c r="J481" s="110">
        <f>J482</f>
        <v>600</v>
      </c>
    </row>
    <row r="482" spans="1:10" ht="51.75">
      <c r="A482" s="2"/>
      <c r="B482" s="66" t="s">
        <v>365</v>
      </c>
      <c r="C482" s="86" t="s">
        <v>256</v>
      </c>
      <c r="D482" s="86" t="s">
        <v>322</v>
      </c>
      <c r="E482" s="86" t="s">
        <v>400</v>
      </c>
      <c r="F482" s="86" t="s">
        <v>363</v>
      </c>
      <c r="G482" s="86" t="s">
        <v>346</v>
      </c>
      <c r="H482" s="86" t="s">
        <v>366</v>
      </c>
      <c r="I482" s="94">
        <v>600</v>
      </c>
      <c r="J482" s="94">
        <v>600</v>
      </c>
    </row>
    <row r="483" spans="1:10" ht="17.25">
      <c r="A483" s="2"/>
      <c r="B483" s="7" t="s">
        <v>215</v>
      </c>
      <c r="C483" s="49" t="s">
        <v>256</v>
      </c>
      <c r="D483" s="49" t="s">
        <v>322</v>
      </c>
      <c r="E483" s="9" t="s">
        <v>400</v>
      </c>
      <c r="F483" s="9" t="s">
        <v>422</v>
      </c>
      <c r="G483" s="56"/>
      <c r="H483" s="56"/>
      <c r="I483" s="14">
        <f>I484+I491</f>
        <v>970.4</v>
      </c>
      <c r="J483" s="14">
        <f>J484+J491</f>
        <v>0</v>
      </c>
    </row>
    <row r="484" spans="1:10" ht="34.5">
      <c r="A484" s="2"/>
      <c r="B484" s="55" t="s">
        <v>42</v>
      </c>
      <c r="C484" s="49" t="s">
        <v>256</v>
      </c>
      <c r="D484" s="49" t="s">
        <v>322</v>
      </c>
      <c r="E484" s="9" t="s">
        <v>400</v>
      </c>
      <c r="F484" s="9" t="s">
        <v>495</v>
      </c>
      <c r="G484" s="56"/>
      <c r="H484" s="56"/>
      <c r="I484" s="14">
        <f>I485+I487+I489</f>
        <v>810</v>
      </c>
      <c r="J484" s="14">
        <f>J485+J487+J489</f>
        <v>0</v>
      </c>
    </row>
    <row r="485" spans="1:10" ht="17.25">
      <c r="A485" s="2"/>
      <c r="B485" s="59" t="s">
        <v>161</v>
      </c>
      <c r="C485" s="60" t="s">
        <v>256</v>
      </c>
      <c r="D485" s="60" t="s">
        <v>322</v>
      </c>
      <c r="E485" s="61" t="s">
        <v>400</v>
      </c>
      <c r="F485" s="61" t="s">
        <v>496</v>
      </c>
      <c r="G485" s="62"/>
      <c r="H485" s="62"/>
      <c r="I485" s="63">
        <f>I486</f>
        <v>390</v>
      </c>
      <c r="J485" s="63">
        <f>J486</f>
        <v>0</v>
      </c>
    </row>
    <row r="486" spans="1:10" ht="17.25">
      <c r="A486" s="2"/>
      <c r="B486" s="145" t="s">
        <v>381</v>
      </c>
      <c r="C486" s="24" t="s">
        <v>256</v>
      </c>
      <c r="D486" s="24" t="s">
        <v>322</v>
      </c>
      <c r="E486" s="24" t="s">
        <v>400</v>
      </c>
      <c r="F486" s="24" t="s">
        <v>496</v>
      </c>
      <c r="G486" s="31" t="s">
        <v>382</v>
      </c>
      <c r="H486" s="31" t="s">
        <v>259</v>
      </c>
      <c r="I486" s="26">
        <v>390</v>
      </c>
      <c r="J486" s="26"/>
    </row>
    <row r="487" spans="1:10" ht="17.25">
      <c r="A487" s="2"/>
      <c r="B487" s="59" t="s">
        <v>162</v>
      </c>
      <c r="C487" s="60" t="s">
        <v>256</v>
      </c>
      <c r="D487" s="60" t="s">
        <v>322</v>
      </c>
      <c r="E487" s="61" t="s">
        <v>400</v>
      </c>
      <c r="F487" s="61" t="s">
        <v>497</v>
      </c>
      <c r="G487" s="62"/>
      <c r="H487" s="62"/>
      <c r="I487" s="63">
        <f>I488</f>
        <v>363</v>
      </c>
      <c r="J487" s="63">
        <f>J488</f>
        <v>0</v>
      </c>
    </row>
    <row r="488" spans="1:10" ht="17.25">
      <c r="A488" s="2"/>
      <c r="B488" s="135" t="s">
        <v>381</v>
      </c>
      <c r="C488" s="28" t="s">
        <v>256</v>
      </c>
      <c r="D488" s="28" t="s">
        <v>322</v>
      </c>
      <c r="E488" s="28" t="s">
        <v>400</v>
      </c>
      <c r="F488" s="28" t="s">
        <v>497</v>
      </c>
      <c r="G488" s="35" t="s">
        <v>382</v>
      </c>
      <c r="H488" s="35" t="s">
        <v>259</v>
      </c>
      <c r="I488" s="30">
        <v>363</v>
      </c>
      <c r="J488" s="30"/>
    </row>
    <row r="489" spans="1:10" ht="51.75">
      <c r="A489" s="2"/>
      <c r="B489" s="59" t="s">
        <v>218</v>
      </c>
      <c r="C489" s="60" t="s">
        <v>256</v>
      </c>
      <c r="D489" s="60" t="s">
        <v>322</v>
      </c>
      <c r="E489" s="61" t="s">
        <v>400</v>
      </c>
      <c r="F489" s="61" t="s">
        <v>219</v>
      </c>
      <c r="G489" s="62"/>
      <c r="H489" s="228"/>
      <c r="I489" s="63">
        <f>I490</f>
        <v>57</v>
      </c>
      <c r="J489" s="63">
        <f>J490</f>
        <v>0</v>
      </c>
    </row>
    <row r="490" spans="1:10" ht="17.25">
      <c r="A490" s="2"/>
      <c r="B490" s="71" t="s">
        <v>381</v>
      </c>
      <c r="C490" s="86" t="s">
        <v>256</v>
      </c>
      <c r="D490" s="86" t="s">
        <v>322</v>
      </c>
      <c r="E490" s="86" t="s">
        <v>400</v>
      </c>
      <c r="F490" s="86" t="s">
        <v>219</v>
      </c>
      <c r="G490" s="40" t="s">
        <v>382</v>
      </c>
      <c r="H490" s="226" t="s">
        <v>259</v>
      </c>
      <c r="I490" s="41">
        <v>57</v>
      </c>
      <c r="J490" s="229"/>
    </row>
    <row r="491" spans="1:10" ht="51.75">
      <c r="A491" s="2"/>
      <c r="B491" s="3" t="s">
        <v>41</v>
      </c>
      <c r="C491" s="89" t="s">
        <v>256</v>
      </c>
      <c r="D491" s="89" t="s">
        <v>322</v>
      </c>
      <c r="E491" s="5" t="s">
        <v>400</v>
      </c>
      <c r="F491" s="5" t="s">
        <v>467</v>
      </c>
      <c r="G491" s="77"/>
      <c r="H491" s="227"/>
      <c r="I491" s="6">
        <f>I492</f>
        <v>160.4</v>
      </c>
      <c r="J491" s="6">
        <f>J492</f>
        <v>0</v>
      </c>
    </row>
    <row r="492" spans="1:10" ht="17.25">
      <c r="A492" s="2"/>
      <c r="B492" s="71" t="s">
        <v>381</v>
      </c>
      <c r="C492" s="86" t="s">
        <v>256</v>
      </c>
      <c r="D492" s="86" t="s">
        <v>322</v>
      </c>
      <c r="E492" s="86" t="s">
        <v>400</v>
      </c>
      <c r="F492" s="86" t="s">
        <v>467</v>
      </c>
      <c r="G492" s="40" t="s">
        <v>382</v>
      </c>
      <c r="H492" s="226" t="s">
        <v>259</v>
      </c>
      <c r="I492" s="41">
        <v>160.4</v>
      </c>
      <c r="J492" s="229">
        <v>0</v>
      </c>
    </row>
    <row r="493" spans="1:10" ht="17.25">
      <c r="A493" s="2"/>
      <c r="B493" s="198" t="s">
        <v>372</v>
      </c>
      <c r="C493" s="147" t="s">
        <v>256</v>
      </c>
      <c r="D493" s="147" t="s">
        <v>322</v>
      </c>
      <c r="E493" s="148" t="s">
        <v>341</v>
      </c>
      <c r="F493" s="69"/>
      <c r="G493" s="69"/>
      <c r="H493" s="231"/>
      <c r="I493" s="70">
        <f aca="true" t="shared" si="30" ref="I493:J496">I494</f>
        <v>17645</v>
      </c>
      <c r="J493" s="232">
        <f t="shared" si="30"/>
        <v>17645</v>
      </c>
    </row>
    <row r="494" spans="1:10" ht="26.25" customHeight="1">
      <c r="A494" s="2"/>
      <c r="B494" s="182" t="s">
        <v>371</v>
      </c>
      <c r="C494" s="49" t="s">
        <v>256</v>
      </c>
      <c r="D494" s="49" t="s">
        <v>322</v>
      </c>
      <c r="E494" s="9" t="s">
        <v>341</v>
      </c>
      <c r="F494" s="12" t="s">
        <v>370</v>
      </c>
      <c r="G494" s="56"/>
      <c r="H494" s="230"/>
      <c r="I494" s="14">
        <f t="shared" si="30"/>
        <v>17645</v>
      </c>
      <c r="J494" s="233">
        <f t="shared" si="30"/>
        <v>17645</v>
      </c>
    </row>
    <row r="495" spans="1:10" ht="87">
      <c r="A495" s="2"/>
      <c r="B495" s="207" t="s">
        <v>39</v>
      </c>
      <c r="C495" s="49" t="s">
        <v>256</v>
      </c>
      <c r="D495" s="49" t="s">
        <v>322</v>
      </c>
      <c r="E495" s="9" t="s">
        <v>341</v>
      </c>
      <c r="F495" s="12" t="s">
        <v>195</v>
      </c>
      <c r="G495" s="56"/>
      <c r="H495" s="230"/>
      <c r="I495" s="14">
        <f t="shared" si="30"/>
        <v>17645</v>
      </c>
      <c r="J495" s="233">
        <f t="shared" si="30"/>
        <v>17645</v>
      </c>
    </row>
    <row r="496" spans="1:10" ht="34.5">
      <c r="A496" s="2"/>
      <c r="B496" s="207" t="s">
        <v>51</v>
      </c>
      <c r="C496" s="49" t="s">
        <v>256</v>
      </c>
      <c r="D496" s="49" t="s">
        <v>322</v>
      </c>
      <c r="E496" s="9" t="s">
        <v>341</v>
      </c>
      <c r="F496" s="12" t="s">
        <v>96</v>
      </c>
      <c r="G496" s="56"/>
      <c r="H496" s="230"/>
      <c r="I496" s="14">
        <f t="shared" si="30"/>
        <v>17645</v>
      </c>
      <c r="J496" s="14">
        <f t="shared" si="30"/>
        <v>17645</v>
      </c>
    </row>
    <row r="497" spans="1:10" ht="35.25" thickBot="1">
      <c r="A497" s="2"/>
      <c r="B497" s="200" t="s">
        <v>277</v>
      </c>
      <c r="C497" s="18" t="s">
        <v>256</v>
      </c>
      <c r="D497" s="18" t="s">
        <v>322</v>
      </c>
      <c r="E497" s="18" t="s">
        <v>341</v>
      </c>
      <c r="F497" s="18" t="s">
        <v>96</v>
      </c>
      <c r="G497" s="36" t="s">
        <v>382</v>
      </c>
      <c r="H497" s="241" t="s">
        <v>278</v>
      </c>
      <c r="I497" s="213">
        <v>17645</v>
      </c>
      <c r="J497" s="213">
        <v>17645</v>
      </c>
    </row>
    <row r="498" spans="1:10" ht="18" thickBot="1">
      <c r="A498" s="2"/>
      <c r="B498" s="149" t="s">
        <v>283</v>
      </c>
      <c r="C498" s="150"/>
      <c r="D498" s="150"/>
      <c r="E498" s="150"/>
      <c r="F498" s="150"/>
      <c r="G498" s="150"/>
      <c r="H498" s="150"/>
      <c r="I498" s="240">
        <f>I14+I161+I194+I264+I380+I386+I422+I364</f>
        <v>1514989.5999999999</v>
      </c>
      <c r="J498" s="240">
        <f>J14+J161+J194+J264+J380+J386+J422+J364</f>
        <v>1555454.8</v>
      </c>
    </row>
  </sheetData>
  <autoFilter ref="B13:J498"/>
  <mergeCells count="9">
    <mergeCell ref="B4:J4"/>
    <mergeCell ref="B1:J1"/>
    <mergeCell ref="B2:J2"/>
    <mergeCell ref="B3:J3"/>
    <mergeCell ref="A10:J10"/>
    <mergeCell ref="B5:J5"/>
    <mergeCell ref="A9:J9"/>
    <mergeCell ref="A8:J8"/>
    <mergeCell ref="B6:J6"/>
  </mergeCells>
  <printOptions horizontalCentered="1"/>
  <pageMargins left="1.1023622047244095" right="0.9055118110236221" top="0.7874015748031497" bottom="0.7874015748031497" header="0.5118110236220472" footer="0.5118110236220472"/>
  <pageSetup fitToHeight="25" fitToWidth="1" horizontalDpi="1200" verticalDpi="12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2012-12-14T06:59:00Z</cp:lastPrinted>
  <dcterms:created xsi:type="dcterms:W3CDTF">2001-12-19T09:52:21Z</dcterms:created>
  <dcterms:modified xsi:type="dcterms:W3CDTF">2012-12-14T06:59:53Z</dcterms:modified>
  <cp:category/>
  <cp:version/>
  <cp:contentType/>
  <cp:contentStatus/>
</cp:coreProperties>
</file>