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Мои документы\2018-2020 ПРОЕКТ бюджета КМР\Проект бюджета 2018-2020\Прочие документы и материалы\"/>
    </mc:Choice>
  </mc:AlternateContent>
  <bookViews>
    <workbookView xWindow="276" yWindow="756" windowWidth="28296" windowHeight="11712"/>
  </bookViews>
  <sheets>
    <sheet name="МО" sheetId="3" r:id="rId1"/>
  </sheets>
  <calcPr calcId="152511"/>
</workbook>
</file>

<file path=xl/calcChain.xml><?xml version="1.0" encoding="utf-8"?>
<calcChain xmlns="http://schemas.openxmlformats.org/spreadsheetml/2006/main">
  <c r="AI198" i="3" l="1"/>
  <c r="AN198" i="3"/>
  <c r="AO198" i="3"/>
  <c r="AT198" i="3"/>
  <c r="AW198" i="3"/>
  <c r="AH198" i="3"/>
  <c r="AU20" i="3"/>
  <c r="AJ20" i="3"/>
  <c r="AY184" i="3"/>
  <c r="AY177" i="3"/>
  <c r="AY176" i="3"/>
  <c r="AY174" i="3" s="1"/>
  <c r="AY154" i="3"/>
  <c r="AY146" i="3"/>
  <c r="AY138" i="3"/>
  <c r="AY136" i="3"/>
  <c r="AY119" i="3"/>
  <c r="AY106" i="3"/>
  <c r="AY92" i="3"/>
  <c r="AY79" i="3"/>
  <c r="AY71" i="3"/>
  <c r="AY62" i="3"/>
  <c r="AY55" i="3"/>
  <c r="AY37" i="3"/>
  <c r="AY29" i="3"/>
  <c r="AS37" i="3"/>
  <c r="AR37" i="3"/>
  <c r="AR19" i="3" s="1"/>
  <c r="AQ37" i="3"/>
  <c r="AQ29" i="3"/>
  <c r="AS154" i="3"/>
  <c r="AR154" i="3"/>
  <c r="AQ154" i="3"/>
  <c r="AS146" i="3"/>
  <c r="AR146" i="3"/>
  <c r="AQ146" i="3"/>
  <c r="AQ122" i="3" s="1"/>
  <c r="AQ121" i="3" s="1"/>
  <c r="AS138" i="3"/>
  <c r="AR138" i="3"/>
  <c r="AQ138" i="3"/>
  <c r="AS136" i="3"/>
  <c r="AS122" i="3" s="1"/>
  <c r="AS121" i="3" s="1"/>
  <c r="AR136" i="3"/>
  <c r="AQ136" i="3"/>
  <c r="AR119" i="3"/>
  <c r="AQ119" i="3"/>
  <c r="AQ91" i="3" s="1"/>
  <c r="AS106" i="3"/>
  <c r="AR106" i="3"/>
  <c r="AQ106" i="3"/>
  <c r="AS92" i="3"/>
  <c r="AS91" i="3" s="1"/>
  <c r="AR92" i="3"/>
  <c r="AQ92" i="3"/>
  <c r="AS71" i="3"/>
  <c r="AR71" i="3"/>
  <c r="AQ71" i="3"/>
  <c r="AS62" i="3"/>
  <c r="AR62" i="3"/>
  <c r="AQ62" i="3"/>
  <c r="AS55" i="3"/>
  <c r="AS19" i="3" s="1"/>
  <c r="AR55" i="3"/>
  <c r="AQ55" i="3"/>
  <c r="AS184" i="3"/>
  <c r="AR184" i="3"/>
  <c r="AQ184" i="3"/>
  <c r="AS177" i="3"/>
  <c r="AR177" i="3"/>
  <c r="AR176" i="3" s="1"/>
  <c r="AR174" i="3" s="1"/>
  <c r="AQ177" i="3"/>
  <c r="AQ176" i="3" s="1"/>
  <c r="AQ174" i="3" s="1"/>
  <c r="AS79" i="3"/>
  <c r="AR79" i="3"/>
  <c r="AQ79" i="3"/>
  <c r="AV184" i="3"/>
  <c r="AV177" i="3"/>
  <c r="AV122" i="3"/>
  <c r="AV121" i="3" s="1"/>
  <c r="AV91" i="3"/>
  <c r="AV79" i="3"/>
  <c r="AV19" i="3"/>
  <c r="AL177" i="3"/>
  <c r="AM177" i="3"/>
  <c r="AL122" i="3"/>
  <c r="AL121" i="3" s="1"/>
  <c r="AM122" i="3"/>
  <c r="AM121" i="3" s="1"/>
  <c r="AL91" i="3"/>
  <c r="AM91" i="3"/>
  <c r="AL19" i="3"/>
  <c r="AM19" i="3"/>
  <c r="AL18" i="3"/>
  <c r="AK79" i="3"/>
  <c r="AL79" i="3"/>
  <c r="AM79" i="3"/>
  <c r="AK19" i="3"/>
  <c r="AK18" i="3" s="1"/>
  <c r="AR122" i="3" l="1"/>
  <c r="AR121" i="3" s="1"/>
  <c r="AY122" i="3"/>
  <c r="AY121" i="3" s="1"/>
  <c r="AV176" i="3"/>
  <c r="AV174" i="3" s="1"/>
  <c r="AQ19" i="3"/>
  <c r="AQ18" i="3" s="1"/>
  <c r="AV18" i="3"/>
  <c r="AR18" i="3"/>
  <c r="AM18" i="3"/>
  <c r="AS176" i="3"/>
  <c r="AS174" i="3" s="1"/>
  <c r="AY91" i="3"/>
  <c r="AY19" i="3"/>
  <c r="AY18" i="3" s="1"/>
  <c r="AY17" i="3"/>
  <c r="AY198" i="3" s="1"/>
  <c r="AR91" i="3"/>
  <c r="AQ17" i="3"/>
  <c r="AQ198" i="3" s="1"/>
  <c r="AS18" i="3"/>
  <c r="AS17" i="3" s="1"/>
  <c r="AS198" i="3" s="1"/>
  <c r="AU184" i="3"/>
  <c r="AU176" i="3" s="1"/>
  <c r="AU174" i="3" s="1"/>
  <c r="AU177" i="3"/>
  <c r="AU122" i="3"/>
  <c r="AU121" i="3" s="1"/>
  <c r="AU91" i="3"/>
  <c r="AU79" i="3"/>
  <c r="AU29" i="3"/>
  <c r="AU19" i="3" s="1"/>
  <c r="AX184" i="3"/>
  <c r="AX177" i="3"/>
  <c r="AX176" i="3" s="1"/>
  <c r="AX174" i="3" s="1"/>
  <c r="AX159" i="3"/>
  <c r="AX154" i="3"/>
  <c r="AX152" i="3"/>
  <c r="AX146" i="3"/>
  <c r="AX138" i="3"/>
  <c r="AX136" i="3"/>
  <c r="AX123" i="3"/>
  <c r="AX119" i="3"/>
  <c r="AX106" i="3"/>
  <c r="AX92" i="3"/>
  <c r="AX79" i="3"/>
  <c r="AX71" i="3"/>
  <c r="AX62" i="3"/>
  <c r="AX59" i="3"/>
  <c r="AX55" i="3"/>
  <c r="AX37" i="3"/>
  <c r="AX29" i="3"/>
  <c r="AX19" i="3" s="1"/>
  <c r="AX18" i="3" s="1"/>
  <c r="AP184" i="3"/>
  <c r="AP177" i="3"/>
  <c r="AP176" i="3"/>
  <c r="AP174" i="3"/>
  <c r="AP159" i="3"/>
  <c r="AP154" i="3"/>
  <c r="AP152" i="3"/>
  <c r="AP146" i="3"/>
  <c r="AP138" i="3"/>
  <c r="AP136" i="3"/>
  <c r="AP123" i="3"/>
  <c r="AP122" i="3"/>
  <c r="AP121" i="3" s="1"/>
  <c r="AP119" i="3"/>
  <c r="AP106" i="3"/>
  <c r="AP92" i="3"/>
  <c r="AP91" i="3" s="1"/>
  <c r="AP79" i="3"/>
  <c r="AP71" i="3"/>
  <c r="AP62" i="3"/>
  <c r="AP59" i="3"/>
  <c r="AP55" i="3"/>
  <c r="AP37" i="3"/>
  <c r="AP29" i="3"/>
  <c r="AJ29" i="3"/>
  <c r="AJ19" i="3"/>
  <c r="AJ18" i="3" s="1"/>
  <c r="AK177" i="3"/>
  <c r="AM184" i="3"/>
  <c r="AM176" i="3" s="1"/>
  <c r="AL184" i="3"/>
  <c r="AL176" i="3" s="1"/>
  <c r="AK184" i="3"/>
  <c r="AJ184" i="3"/>
  <c r="AJ177" i="3"/>
  <c r="AJ176" i="3" s="1"/>
  <c r="AJ174" i="3" s="1"/>
  <c r="AK122" i="3"/>
  <c r="AK121" i="3" s="1"/>
  <c r="AJ122" i="3"/>
  <c r="AJ121" i="3" s="1"/>
  <c r="AK91" i="3"/>
  <c r="AJ91" i="3"/>
  <c r="AJ79" i="3"/>
  <c r="AX122" i="3" l="1"/>
  <c r="AX121" i="3" s="1"/>
  <c r="AU18" i="3"/>
  <c r="AU17" i="3" s="1"/>
  <c r="AU198" i="3" s="1"/>
  <c r="AR17" i="3"/>
  <c r="AR198" i="3" s="1"/>
  <c r="AV17" i="3"/>
  <c r="AV198" i="3" s="1"/>
  <c r="AJ17" i="3"/>
  <c r="AJ198" i="3" s="1"/>
  <c r="AP19" i="3"/>
  <c r="AP18" i="3" s="1"/>
  <c r="AP17" i="3" s="1"/>
  <c r="AP198" i="3" s="1"/>
  <c r="AX91" i="3"/>
  <c r="AX17" i="3" s="1"/>
  <c r="AX198" i="3" s="1"/>
  <c r="AM174" i="3"/>
  <c r="AM17" i="3" s="1"/>
  <c r="AM198" i="3" s="1"/>
  <c r="AK176" i="3"/>
  <c r="AK174" i="3" s="1"/>
  <c r="AK17" i="3" s="1"/>
  <c r="AK198" i="3" s="1"/>
  <c r="AL174" i="3"/>
  <c r="AL17" i="3" s="1"/>
  <c r="AL198" i="3" s="1"/>
</calcChain>
</file>

<file path=xl/sharedStrings.xml><?xml version="1.0" encoding="utf-8"?>
<sst xmlns="http://schemas.openxmlformats.org/spreadsheetml/2006/main" count="2628" uniqueCount="637">
  <si>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</si>
  <si>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</si>
  <si>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</si>
  <si>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</si>
  <si>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</si>
  <si>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</si>
  <si>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</si>
  <si>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</si>
  <si>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</si>
  <si>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</si>
  <si>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</si>
  <si>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</si>
  <si>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</si>
  <si>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</si>
  <si>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</si>
  <si>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</si>
  <si>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</si>
  <si>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2016г.</t>
  </si>
  <si>
    <t>текущий
2017г.</t>
  </si>
  <si>
    <t>очередной
2018г.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</si>
  <si>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</si>
  <si>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</si>
  <si>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</si>
  <si>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</si>
  <si>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</si>
  <si>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</si>
  <si>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</si>
  <si>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</si>
  <si>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</si>
  <si>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Единица измерения: тыс. руб. (с точностью до первого десятичного знака)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</si>
  <si>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</si>
  <si>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</si>
  <si>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</si>
  <si>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</si>
  <si>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отчетный   2016г.</t>
  </si>
  <si>
    <t>текущий     2017г.</t>
  </si>
  <si>
    <t>очередной 2018г.</t>
  </si>
  <si>
    <t>раздел/
подраздел</t>
  </si>
  <si>
    <t>2019г.</t>
  </si>
  <si>
    <t>2020г.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</si>
  <si>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</si>
  <si>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</si>
  <si>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</si>
  <si>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</si>
  <si>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</si>
  <si>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</si>
  <si>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</si>
  <si>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</si>
  <si>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</si>
  <si>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Федеральный закон №131-ФЗ от 06.10.2003 "Об общих принципах организации местного самоуправления в Российской Федерации"
</t>
  </si>
  <si>
    <t xml:space="preserve"> ст.15, подст.1, п.1
</t>
  </si>
  <si>
    <t xml:space="preserve">06.10.2003-не установлен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</si>
  <si>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</si>
  <si>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</si>
  <si>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</si>
  <si>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 xml:space="preserve">Постановление Правительства Ленинградской области №15 от 04.02.2014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</si>
  <si>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 xml:space="preserve">в целом
</t>
  </si>
  <si>
    <t xml:space="preserve">20.03.2014-не установлен
</t>
  </si>
  <si>
    <t xml:space="preserve">0111
0113
0410
1002
1003
</t>
  </si>
  <si>
    <t xml:space="preserve">плановый метод
</t>
  </si>
  <si>
    <t xml:space="preserve">Федеральный закон №188-ФЗ от 29.12.2004 "Жилищный кодекс"
</t>
  </si>
  <si>
    <t xml:space="preserve"> ст.2
</t>
  </si>
  <si>
    <t xml:space="preserve">01.03.2005-не установлен
</t>
  </si>
  <si>
    <t xml:space="preserve">Постановление Правительства Ленинградской области №239 от 10.06.2014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
</t>
  </si>
  <si>
    <t xml:space="preserve">17.06.2014-не установлен
</t>
  </si>
  <si>
    <t>-</t>
  </si>
  <si>
    <t xml:space="preserve">Постановление Правительства Ленинградской области №263 от 26.06.2014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t>
  </si>
  <si>
    <t xml:space="preserve">22.07.2014-не установлен
</t>
  </si>
  <si>
    <t xml:space="preserve">Постановление Правительства Ленинградской области №333 от 25.07.2014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и социальных выплат молодым учителям Ленинградской области на оплату первоначального взноса ипотечного жилищного кредита в целях реализации подпрограммы "Поддержка граждан, нуждающихся в улучшении жилищных условий, на основе принципов ипотечного кредитования в Ленинградской области" государственной программы Ленинградской области "Обеспечение качественным жильем граждан на территории Ленинградской области"
</t>
  </si>
  <si>
    <t xml:space="preserve">28.07.2014-не установлен
</t>
  </si>
  <si>
    <t xml:space="preserve">Постановление Правительства Ленинградской области №47 от 29.02.2016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и поддержку информационных технологий, обеспечивающих бюджетный процесс,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 государственной программы Ленинградской области "Управление государственными финансами и государственным долгом Ленинградской облас"
</t>
  </si>
  <si>
    <t xml:space="preserve">03.03.2016-не установлен
</t>
  </si>
  <si>
    <t xml:space="preserve">Постановление Правительства Ленинградской области №64 от 06.03.2013 "О порядке предоставления и распределения дотаций бюджетам муниципальных образований Ленинградской области на поддержку мер по обеспечению сбалансированности бюджетов муниципальных образований Ленинградской области"
</t>
  </si>
  <si>
    <t xml:space="preserve">15.04.2013-не установлен
</t>
  </si>
  <si>
    <t xml:space="preserve">Указ Президента Российской Федерации №1351 от 09.10.2007 "Об утверждении концепции демографической политики Российской Федерации на период до 2025 года"
</t>
  </si>
  <si>
    <t xml:space="preserve">09.10.2007-не установлен
</t>
  </si>
  <si>
    <t xml:space="preserve">04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</si>
  <si>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</si>
  <si>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07.05.2012-не установлен
</t>
  </si>
  <si>
    <t xml:space="preserve">20
</t>
  </si>
  <si>
    <t xml:space="preserve">Постановление Правительства Российской Федерации №323 от 15.04.2014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</si>
  <si>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01.05.2014-не установлен
</t>
  </si>
  <si>
    <t xml:space="preserve">05
</t>
  </si>
  <si>
    <t>1.1.1.3. владение, пользование и распоряжение имуществом, находящимся в муниципальной собственности муниципального района</t>
  </si>
  <si>
    <t>1005</t>
  </si>
  <si>
    <t xml:space="preserve"> ст.15, подст.1, п.3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</si>
  <si>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</si>
  <si>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30.08.2012-не установлен
</t>
  </si>
  <si>
    <t xml:space="preserve">0113
0412
0501
0502
1002
</t>
  </si>
  <si>
    <t xml:space="preserve">Постановление Правительства Ленинградской области №163 от 18.05.2015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
</t>
  </si>
  <si>
    <t xml:space="preserve">18.05.2015-не установлен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</si>
  <si>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</si>
  <si>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</si>
  <si>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 ст.15, подст.1, п.5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</si>
  <si>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</si>
  <si>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</si>
  <si>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</si>
  <si>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0409
</t>
  </si>
  <si>
    <t>1.1.1.6. создание условий для предоставления транспортных услуг населению и организация транспортного обслуживания населения между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</si>
  <si>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</si>
  <si>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 xml:space="preserve"> ст.15, подст.1, п.6
</t>
  </si>
  <si>
    <t>4</t>
  </si>
  <si>
    <t xml:space="preserve">1003
</t>
  </si>
  <si>
    <t xml:space="preserve">расчетный метод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</si>
  <si>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</si>
  <si>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 xml:space="preserve">03
</t>
  </si>
  <si>
    <t>1.1.1.14.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</si>
  <si>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</si>
  <si>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 xml:space="preserve"> ст.15, подст.1, п.11
</t>
  </si>
  <si>
    <t xml:space="preserve">Областной закон Ленинградской области №6-оз от 24.02.2014 "Об образовании в Ленинградской области"
</t>
  </si>
  <si>
    <t xml:space="preserve"> ст.10, 23, 
</t>
  </si>
  <si>
    <t xml:space="preserve">25.02.2014-не установлен
</t>
  </si>
  <si>
    <t>5</t>
  </si>
  <si>
    <t xml:space="preserve">0701
0702
0703
0705
0709
</t>
  </si>
  <si>
    <t xml:space="preserve">Федеральный закон №273-ФЗ от 29.12.2012 "Об образовании в Российской Федерации"
</t>
  </si>
  <si>
    <t xml:space="preserve"> ст.9
</t>
  </si>
  <si>
    <t xml:space="preserve">30.12.2012-не установлен
</t>
  </si>
  <si>
    <t xml:space="preserve">Федеральный закон №124-ФЗ от 24.07.1998 "Об основных гарантиях прав ребенка в Российской Федерации"
</t>
  </si>
  <si>
    <t xml:space="preserve"> ст.14.1, п.7
</t>
  </si>
  <si>
    <t xml:space="preserve">03.08.1998-не установлен
</t>
  </si>
  <si>
    <t xml:space="preserve">Постановление Правительства Ленинградской области №237 от 10.06.2014 "О порядке предоставления и распределения субсидий из областного бюджета Ленинградской области бюджетам муниципальных образований Ленинградской области на софинансирование мероприятий по капитальному ремонту объектов культуры городских поселений Ленинградской области, а также ремонтно-реставрационным работам на объектах культурного наследия, находящихся в собственности муниципальных образований Ленинградской области, занимаемых государственными учреждениями культуры, в рамках реализации мероприятий государственной программы Ленинградской области "Развитие культуры в Ленинградской области"
</t>
  </si>
  <si>
    <t xml:space="preserve">Постановление Правительства Ленинградской области №249 от 27.06.2016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реновацию организаций общего образования в рамках подпрограммы "Развитие начального общего, основного общего и среднего общего образования детей в Ленинградской области" государственной программы Ленинградской области "Современное образование Ленинградской области"
</t>
  </si>
  <si>
    <t xml:space="preserve">04.07.2016-не установлен
</t>
  </si>
  <si>
    <t xml:space="preserve">Постановление Правительства Ленинградской области №25 от 11.02.2016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в рамках государственной программы Ленинградской области "Современное образование Ленинградской области"
</t>
  </si>
  <si>
    <t xml:space="preserve">15.02.2016-не установлен
</t>
  </si>
  <si>
    <t xml:space="preserve">Указ Президента Российской Федерации №761 от 01.06.2012 "О национальной стратегии действий в интересах детей на 2012 - 2017 годы"
</t>
  </si>
  <si>
    <t xml:space="preserve">01.06.2012-не установлен
</t>
  </si>
  <si>
    <t xml:space="preserve">15
</t>
  </si>
  <si>
    <t xml:space="preserve">Указ Президента Российской Федерации №599 от 07.05.2012 "О мерах по реализации государственной политики в области образования и науки"
</t>
  </si>
  <si>
    <t xml:space="preserve">16
</t>
  </si>
  <si>
    <t xml:space="preserve">Указ Президента Российской Федерации №597 от 07.05.2012 "О мероприятиях по реализации государственной социальной политики"
</t>
  </si>
  <si>
    <t xml:space="preserve">18
</t>
  </si>
  <si>
    <t xml:space="preserve">Постановление Правительства Российской Федерации №295 от 15.04.2014 "Об утверждении государственной программы Российской Федерации «Развитие образования» на 2013 - 2020 годы"
</t>
  </si>
  <si>
    <t xml:space="preserve">02
</t>
  </si>
  <si>
    <t xml:space="preserve">Постановление Правительства Российской Федерации №1297 от 01.12.2015 "Об утверждении государственной программы Российской Федерации «Доступная среда» на 2011 - 2020 годы"
</t>
  </si>
  <si>
    <t xml:space="preserve">01.01.2016-не установлен
</t>
  </si>
  <si>
    <t>1.1.1.15.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</si>
  <si>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</si>
  <si>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 xml:space="preserve"> ст.15, подст.1, п.12
</t>
  </si>
  <si>
    <t xml:space="preserve">Областной закон Ленинградской области №106-оз от 27.12.2013 "Об охране здоровья населения Ленинградской области"
</t>
  </si>
  <si>
    <t xml:space="preserve"> ст.10, 
</t>
  </si>
  <si>
    <t xml:space="preserve">09.01.2014-не установлен
</t>
  </si>
  <si>
    <t>7</t>
  </si>
  <si>
    <t xml:space="preserve">0902
</t>
  </si>
  <si>
    <t>1.1.1.21.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</si>
  <si>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</si>
  <si>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 xml:space="preserve"> ст.15, подст.1, п.18
</t>
  </si>
  <si>
    <t>21</t>
  </si>
  <si>
    <t xml:space="preserve">0113
</t>
  </si>
  <si>
    <t>1.1.1.22.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</si>
  <si>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</si>
  <si>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 xml:space="preserve"> ст.15, подст.1, п.19
</t>
  </si>
  <si>
    <t xml:space="preserve">Областной закон Ленинградской области №61-оз от 03.07.2009 "Об организации библиотечного обслуживания населения Ленинградской области общедоступными библиотеками"
</t>
  </si>
  <si>
    <t xml:space="preserve">10.07.2009-не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</si>
  <si>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</si>
  <si>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15.05.2006-не установлен
</t>
  </si>
  <si>
    <t>6</t>
  </si>
  <si>
    <t xml:space="preserve">0801
</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</si>
  <si>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</si>
  <si>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</si>
  <si>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</si>
  <si>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№71 от 18.03.2015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
</t>
  </si>
  <si>
    <t xml:space="preserve">23.03.2015-не установлен
</t>
  </si>
  <si>
    <t xml:space="preserve">Федеральный закон №78-ФЗ от 29.12.1994 "О библиотечном деле"
</t>
  </si>
  <si>
    <t xml:space="preserve"> ст.4
</t>
  </si>
  <si>
    <t xml:space="preserve">02.01.1995-не установлен
</t>
  </si>
  <si>
    <t>1.1.1.23.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</si>
  <si>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</si>
  <si>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 xml:space="preserve"> ст.15, подст.1, п.19.1
</t>
  </si>
  <si>
    <t xml:space="preserve">0804
</t>
  </si>
  <si>
    <t xml:space="preserve">метод индексации
</t>
  </si>
  <si>
    <t xml:space="preserve">Указ Президента Российской Федерации №983 от 04.08.2010 "О рассмотрении предложений и инициатив, связанных с празднованием на федеральном уровне памятных дат субъектов Российской Федерации"
</t>
  </si>
  <si>
    <t xml:space="preserve">04.08.2010-не установлен
</t>
  </si>
  <si>
    <t xml:space="preserve">10
</t>
  </si>
  <si>
    <t>1.1.1.26.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</si>
  <si>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</si>
  <si>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 xml:space="preserve"> ст.15, подст.1, п.21
</t>
  </si>
  <si>
    <t xml:space="preserve">Постановление Правительства Ленинградской области №126 от 05.06.2007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</si>
  <si>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 xml:space="preserve">23.07.2007-не установлен
</t>
  </si>
  <si>
    <t>11</t>
  </si>
  <si>
    <t xml:space="preserve">0309
</t>
  </si>
  <si>
    <t xml:space="preserve">Указ Президента Российской Федерации №1522 от 13.11.2012 "О создании комплексной системы экстренного оповещения населения об угрозе возникновения или о возникновении чрезвычайных ситуаций"
</t>
  </si>
  <si>
    <t xml:space="preserve">13.11.2012-не установлен
</t>
  </si>
  <si>
    <t xml:space="preserve">14
</t>
  </si>
  <si>
    <t>1.1.1.30.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</si>
  <si>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</si>
  <si>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 xml:space="preserve"> ст.15, подст.1, п.25
</t>
  </si>
  <si>
    <t xml:space="preserve">0405
0412
1006
</t>
  </si>
  <si>
    <t xml:space="preserve">плановый метод, расчетный метод
</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</si>
  <si>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</si>
  <si>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</si>
  <si>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</si>
  <si>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Постановление Правительства Ленинградской области №273 от 20.07.2015 "Об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</si>
  <si>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27.07.2015-не установлен
</t>
  </si>
  <si>
    <t xml:space="preserve">Федеральный закон №7-ФЗ от 12.01.1996 "О некоммерческих организациях"
</t>
  </si>
  <si>
    <t xml:space="preserve"> ст.31, 31.1
</t>
  </si>
  <si>
    <t xml:space="preserve">15.01.1996-не установлен
</t>
  </si>
  <si>
    <t xml:space="preserve">Постановление Правительства Ленинградской области №49 от 29.02.2016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</si>
  <si>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 xml:space="preserve">Постановление Правительства Российской Федерации №316 от 15.04.2014 "Об утверждении государственной программы Российской Федерации «Экономическое развитие и инновационная экономика»"
</t>
  </si>
  <si>
    <t xml:space="preserve">01.05.2015-не установлен
</t>
  </si>
  <si>
    <t xml:space="preserve">13
</t>
  </si>
  <si>
    <t xml:space="preserve">Областной закон Ленинградской области №177-оз от 12.12.2007 "О развитии сельского хозяйства в Ленинградской области"
</t>
  </si>
  <si>
    <t xml:space="preserve"> ст.12, , п.1
</t>
  </si>
  <si>
    <t xml:space="preserve">21.12.2007-не установлен
</t>
  </si>
  <si>
    <t>1.1.1.31.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</si>
  <si>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</si>
  <si>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 xml:space="preserve"> ст.15, подст.1, п.26
</t>
  </si>
  <si>
    <t>10</t>
  </si>
  <si>
    <t xml:space="preserve">1101
</t>
  </si>
  <si>
    <t xml:space="preserve">Указ Президента Российской Федерации №172 от 24.03.2014 "О Всероссийском физкультурно-спортивном комплексе "Готов к труду и обороне" (ГТО)""
</t>
  </si>
  <si>
    <t xml:space="preserve">25.03.2014-не установлен
</t>
  </si>
  <si>
    <t xml:space="preserve">Постановление Правительства Российской Федерации №302 от 15.04.2014 "Об утверждении государственной программы Российской Федерации «Развитие физической культуры и спорта»"
</t>
  </si>
  <si>
    <t xml:space="preserve">11
</t>
  </si>
  <si>
    <t>1.1.1.32. организация и осуществление мероприятий межпоселенческого характера по работе с детьми и молодежью</t>
  </si>
  <si>
    <t>1034</t>
  </si>
  <si>
    <t xml:space="preserve"> ст.15, подст.1, п.27
</t>
  </si>
  <si>
    <t xml:space="preserve">Областной закон Ленинградской области №105-оз от 13.12.2011 "О государственной молодежной политике в Ленинградской области"
</t>
  </si>
  <si>
    <t xml:space="preserve"> ст.7, , п.1
</t>
  </si>
  <si>
    <t xml:space="preserve">27.12.2011-не установлен
</t>
  </si>
  <si>
    <t xml:space="preserve">0707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</si>
  <si>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</si>
  <si>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</si>
  <si>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</si>
  <si>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</si>
  <si>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 xml:space="preserve"> ст.15, подст.4
</t>
  </si>
  <si>
    <t xml:space="preserve">0104
0106
</t>
  </si>
  <si>
    <t>1.1.2.2. осуществление контроля за исполнением бюджета поселения</t>
  </si>
  <si>
    <t>1102</t>
  </si>
  <si>
    <t xml:space="preserve">0103
</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</si>
  <si>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</si>
  <si>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</si>
  <si>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</si>
  <si>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</si>
  <si>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17</t>
  </si>
  <si>
    <t xml:space="preserve">0104
</t>
  </si>
  <si>
    <t>1.1.2.6.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</si>
  <si>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</si>
  <si>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16</t>
  </si>
  <si>
    <t>1.1.2.10. участие в предупреждении и ликвидации последствий чрезвычайных ситуаций в границах  поселения</t>
  </si>
  <si>
    <t>1110</t>
  </si>
  <si>
    <t>1.1.2.14. создание условий для организации досуга и обеспечения жителей  поселения услугами организаций культуры</t>
  </si>
  <si>
    <t>1114</t>
  </si>
  <si>
    <t>1.1.2.17.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</si>
  <si>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</si>
  <si>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 xml:space="preserve">0709
</t>
  </si>
  <si>
    <t>1.1.2.22.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</si>
  <si>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</si>
  <si>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18</t>
  </si>
  <si>
    <t>1.1.2.25. 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</si>
  <si>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</si>
  <si>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</si>
  <si>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</si>
  <si>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функционирование органов местного самоуправления</t>
  </si>
  <si>
    <t>1201</t>
  </si>
  <si>
    <t xml:space="preserve"> ст.34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</si>
  <si>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</si>
  <si>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</si>
  <si>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Постановление Правительства Ленинградской области №123 от 25.04.2016 "О нормативах формирования расходов на содержание органов местного самоуправления муниципальных образований Ленинградской области на 2016 год"
</t>
  </si>
  <si>
    <t xml:space="preserve"> п.2
</t>
  </si>
  <si>
    <t xml:space="preserve">29.04.2016-не установлен
</t>
  </si>
  <si>
    <t xml:space="preserve">0102
0103
0104
0106
0113
0709
0804
1001
</t>
  </si>
  <si>
    <t xml:space="preserve">нормативный метод, плановый метод, метод индексации
</t>
  </si>
  <si>
    <t xml:space="preserve">Федеральный закон №273-ФЗ от 25.12.2008 "О противодействии коррупции"
</t>
  </si>
  <si>
    <t xml:space="preserve"> ст.5, п.4
</t>
  </si>
  <si>
    <t xml:space="preserve">29.12.2008-не установлен
</t>
  </si>
  <si>
    <t>1.2.2. расходы на обслуживание муниципального долга</t>
  </si>
  <si>
    <t>1202</t>
  </si>
  <si>
    <t>12</t>
  </si>
  <si>
    <t xml:space="preserve">1301
</t>
  </si>
  <si>
    <t>1.2.6.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</si>
  <si>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</si>
  <si>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 xml:space="preserve"> ст.17, подст.1, п.3
</t>
  </si>
  <si>
    <t xml:space="preserve">0113
1002
</t>
  </si>
  <si>
    <t xml:space="preserve">плановый метод, метод индексации, расчетный метод
</t>
  </si>
  <si>
    <t>1.2.12.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</si>
  <si>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</si>
  <si>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 xml:space="preserve"> ст.17, подст.1, п.6
</t>
  </si>
  <si>
    <t xml:space="preserve">Постановление Правительства Ленинградской области №311 от 07.08.2015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разработку, актуализацию планов и программ комплексного социально-экономического развития в рамках подпрограммы "Совершенствование системы стратегического управления социально-экономическим развитием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</si>
  <si>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10.08.2015-не установлен
</t>
  </si>
  <si>
    <t xml:space="preserve">Постановление Правительства Ленинградской области №141 от 05.05.2012 "Об утверждении Порядка предоставления из областного бюджета Ленинградской области субсидий бюджетам муниципальных образований Ленинградской области на софинансирование мероприятий по организации мониторинга социально-экономического развития"
</t>
  </si>
  <si>
    <t xml:space="preserve">14.06.2012-не установлен
</t>
  </si>
  <si>
    <t xml:space="preserve">Указ Президента Российской Федерации №1666 от 19.12.2012 "О Стратегии государственной национальной политики Российской Федерации на период до 2025 года"
</t>
  </si>
  <si>
    <t xml:space="preserve">19.12.2012-не установлен
</t>
  </si>
  <si>
    <t>1.2.14.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</si>
  <si>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</si>
  <si>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 xml:space="preserve">Федеральный закон №2124-1 от 27.12.1991 "О средствах массовой информации"
</t>
  </si>
  <si>
    <t xml:space="preserve"> ст.7
</t>
  </si>
  <si>
    <t xml:space="preserve">08.02.1992-не установлен
</t>
  </si>
  <si>
    <t xml:space="preserve">0103
0113
1204
</t>
  </si>
  <si>
    <t xml:space="preserve">плановый метод, метод индексации
</t>
  </si>
  <si>
    <t xml:space="preserve"> ст.17, подст.1, п.7
</t>
  </si>
  <si>
    <t>1.2.17.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</si>
  <si>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</si>
  <si>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 xml:space="preserve">Федеральный закон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</si>
  <si>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</si>
  <si>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27.11.2009-не установлен
</t>
  </si>
  <si>
    <t xml:space="preserve">0701
0702
0703
0801
1002
</t>
  </si>
  <si>
    <t xml:space="preserve"> ст.17, подст.1, п.8.2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</si>
  <si>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</si>
  <si>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</si>
  <si>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или бюджета субъекта Российской Федерации, всего</t>
  </si>
  <si>
    <t>1601</t>
  </si>
  <si>
    <t>1.4.1.1. на государственную регистрацию актов гражданского состояния</t>
  </si>
  <si>
    <t>1602</t>
  </si>
  <si>
    <t xml:space="preserve"> ст.19
</t>
  </si>
  <si>
    <t xml:space="preserve">Областной закон Ленинградской области №112-оз от 08.12.2005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
</t>
  </si>
  <si>
    <t xml:space="preserve"> ст.1, 2, 6, 
</t>
  </si>
  <si>
    <t xml:space="preserve">01.01.2006-не установлен
</t>
  </si>
  <si>
    <t>19</t>
  </si>
  <si>
    <t>1.4.1.2. по составлению списков кандидатов в присяжные заседатели</t>
  </si>
  <si>
    <t>1603</t>
  </si>
  <si>
    <t xml:space="preserve">Постановление Правительства РФ №320 от 23.05.2005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</si>
  <si>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 xml:space="preserve">31.05.2005-не установлен
</t>
  </si>
  <si>
    <t xml:space="preserve">0105
</t>
  </si>
  <si>
    <t xml:space="preserve">плановй метод
</t>
  </si>
  <si>
    <t>1.4.1.3. на формирование и содержание архивных фондов субъекта Российской Федерации</t>
  </si>
  <si>
    <t>1604</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</si>
  <si>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</si>
  <si>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1.4.1.11.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</si>
  <si>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1612</t>
  </si>
  <si>
    <t xml:space="preserve">Постановление Правительства Ленинградской области №404 от 28.12.2009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по поддержке сельскохозяйственного производства"
</t>
  </si>
  <si>
    <t xml:space="preserve">31.12.2009-не установлен
</t>
  </si>
  <si>
    <t xml:space="preserve">0104
0405
</t>
  </si>
  <si>
    <t xml:space="preserve">Областной закон Ленинградской области №91-оз от 18.11.2009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
</t>
  </si>
  <si>
    <t xml:space="preserve"> ст.1, 6, 
</t>
  </si>
  <si>
    <t xml:space="preserve">21.11.2009-не установлен
</t>
  </si>
  <si>
    <t>1.4.1.22.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</si>
  <si>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t>
  </si>
  <si>
    <t xml:space="preserve">Постановление Правительства Ленинградской области №523 от 27.12.2013 "Об утверждении порядков расчета нормативов финансового обеспечения образовательной деятельности муниципальных образовательных организаций Ленинградской области"
</t>
  </si>
  <si>
    <t xml:space="preserve">01.01.2014-не установлен
</t>
  </si>
  <si>
    <t xml:space="preserve">0701
0702
0709
1003
1004
</t>
  </si>
  <si>
    <t xml:space="preserve">Областной закон Ленинградской области №46-оз от 17.06.2011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
</t>
  </si>
  <si>
    <t xml:space="preserve"> ст.1, 5, 
</t>
  </si>
  <si>
    <t xml:space="preserve">29.06.2011-не установлен
</t>
  </si>
  <si>
    <t xml:space="preserve">Областной закон Ленинградской области №83-оз от 18.10.2011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
</t>
  </si>
  <si>
    <t xml:space="preserve"> ст.1, 2, 5, 
</t>
  </si>
  <si>
    <t xml:space="preserve">22.10.2011-не установлен
</t>
  </si>
  <si>
    <t>1.4.1.28.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</si>
  <si>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1629</t>
  </si>
  <si>
    <t>13</t>
  </si>
  <si>
    <t xml:space="preserve">1004
</t>
  </si>
  <si>
    <t xml:space="preserve">Областной закон Ленинградской области №47-оз от 17.06.2011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
</t>
  </si>
  <si>
    <t xml:space="preserve">02.07.2011-не установлен
</t>
  </si>
  <si>
    <t>1.4.1.40.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</si>
  <si>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t>
  </si>
  <si>
    <t>9</t>
  </si>
  <si>
    <t xml:space="preserve">1002
1003
1004
1006
</t>
  </si>
  <si>
    <t xml:space="preserve">Областной закон Ленинградской области №57-оз от 18.07.2011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
</t>
  </si>
  <si>
    <t xml:space="preserve"> ст.1, 3, 7, 
</t>
  </si>
  <si>
    <t xml:space="preserve">23.07.2011-не установлен
</t>
  </si>
  <si>
    <t xml:space="preserve">Областной закон Ленинградской области №130-оз от 30.12.2005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
</t>
  </si>
  <si>
    <t>1.4.1.41.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</si>
  <si>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</si>
  <si>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</si>
  <si>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</si>
  <si>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подп.80
</t>
  </si>
  <si>
    <t xml:space="preserve">19.10.1999-не установлен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</si>
  <si>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</si>
  <si>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 xml:space="preserve">02.11.2006-не установлен
</t>
  </si>
  <si>
    <t>1.4.1.42. на организацию и осуществление деятельности по опеке и попечительству</t>
  </si>
  <si>
    <t>1643</t>
  </si>
  <si>
    <t>1.4.1.60.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</si>
  <si>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1661</t>
  </si>
  <si>
    <t xml:space="preserve">Областной закон Ленинградской области №38-оз от 10.06.2014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
</t>
  </si>
  <si>
    <t xml:space="preserve">18.06.2014-не установлен
</t>
  </si>
  <si>
    <t xml:space="preserve">0104
0505
</t>
  </si>
  <si>
    <t>1.4.1.94. 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</si>
  <si>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1695</t>
  </si>
  <si>
    <t xml:space="preserve">Областной закон Ленинградской области №24-оз от 18.05.2006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
</t>
  </si>
  <si>
    <t xml:space="preserve">18.07.2007-не установлен
</t>
  </si>
  <si>
    <t xml:space="preserve">Постановление Правительства Ленинградской области №190 от 27.06.2008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в сфере жилищных отношений"
</t>
  </si>
  <si>
    <t xml:space="preserve">14.08.2008-не установлен
</t>
  </si>
  <si>
    <t>14</t>
  </si>
  <si>
    <t>1.4.1.96. на организацию проведения Всероссийской сельскохозяйственной переписи в 2016 году</t>
  </si>
  <si>
    <t>1697</t>
  </si>
  <si>
    <t xml:space="preserve">Областной закон Ленинградской области №10-оз от 29.02.2016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органам государственной власти Ленинградской области, по подготовке и проведению Всероссийской сельскохозяйственной переписи 2016 года"
</t>
  </si>
  <si>
    <t xml:space="preserve"> ст.1, 2, 4, 
</t>
  </si>
  <si>
    <t xml:space="preserve">04.03.2016-31.12.2016
</t>
  </si>
  <si>
    <t>15</t>
  </si>
  <si>
    <t xml:space="preserve">Федеральный закон №108-ФЗ от 21.07.2005 "О Всероссийской сельскохозяйственной переписи"
</t>
  </si>
  <si>
    <t xml:space="preserve"> ст.9, п.4
</t>
  </si>
  <si>
    <t xml:space="preserve">25.07.2005-не установлен
</t>
  </si>
  <si>
    <t>1.4.1.97. на организацию исполнения государственного полномочия по расчету и предоставлению дотаций на выравнивание бюджетной обеспеченности поселений  за счет средств областного бюджета</t>
  </si>
  <si>
    <t>1698</t>
  </si>
  <si>
    <t xml:space="preserve">Областной закон Ленинградской области №92-оз от 10.12.2012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</si>
  <si>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01.01.2013-не установлен
</t>
  </si>
  <si>
    <t xml:space="preserve">Постановление Правительства Ленинградской области №99 от 16.04.2013 "Об утверждении Порядка расходования субвенций бюджетам муниципальных районов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</si>
  <si>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03.06.2013-не установлен
</t>
  </si>
  <si>
    <t xml:space="preserve">0106
</t>
  </si>
  <si>
    <t>1.4.1.98. на осуществление полномочий по распоряжению земельными участками, государственная собственность на которые не разграничена</t>
  </si>
  <si>
    <t>1699</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</si>
  <si>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</si>
  <si>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Областной закон Ленинградской области №137-оз от 22.12.2015 "О перераспределении между органами местного самоуправления Ленинградской области и органами государственной власти Ленинградской области отдельных полномочий в области земельных отношений"
</t>
  </si>
  <si>
    <t xml:space="preserve">Областной закон Ленинградской области №141-оз от 28.12.2015 "О наделении органов местного самоуправления отдельными полномочиями в области земельных отношений, отнесенными к полномочиям органов государственной власти Ленинградской области"
</t>
  </si>
  <si>
    <t xml:space="preserve"> ст.1, 4, 
</t>
  </si>
  <si>
    <t xml:space="preserve">08.01.2016-не установлен
</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</si>
  <si>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</si>
  <si>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</si>
  <si>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по предоставлению дотаций на выравнивание бюджетной обеспеченности городских, сельских поселений, всего</t>
  </si>
  <si>
    <t>1801</t>
  </si>
  <si>
    <t>1.5.4. по предоставлению иных межбюджетных трансфертов, всего</t>
  </si>
  <si>
    <t>1900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</si>
  <si>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t>
  </si>
  <si>
    <t>1901</t>
  </si>
  <si>
    <t>1903</t>
  </si>
  <si>
    <t xml:space="preserve"> ст.15,65, подст.4,3
</t>
  </si>
  <si>
    <t>1921</t>
  </si>
  <si>
    <t>1924</t>
  </si>
  <si>
    <t xml:space="preserve"> ст.15,65, п.4,3
</t>
  </si>
  <si>
    <t>1.5.4.2. в иных случаях, не связанных с заключением соглашений, предусмотренных в подпункте 1.5.4.1, всего</t>
  </si>
  <si>
    <t>2000</t>
  </si>
  <si>
    <t>1.5.4.2.1. составление и рассмотрение проекта бюджета поселения, исполнение бюджета поселения, составление отчета об исполнении бюджета поселения</t>
  </si>
  <si>
    <t>2001</t>
  </si>
  <si>
    <t xml:space="preserve"> ст.65, подст.3
</t>
  </si>
  <si>
    <t xml:space="preserve">1403
</t>
  </si>
  <si>
    <t>1.5.4.2.4.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</si>
  <si>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2004</t>
  </si>
  <si>
    <t>1.5.4.2.5.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</si>
  <si>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2005</t>
  </si>
  <si>
    <t xml:space="preserve">0409
1403
</t>
  </si>
  <si>
    <t>1.5.4.2.6.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</si>
  <si>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2006</t>
  </si>
  <si>
    <t>1.5.4.2.13. организация библиотечного обслуживания населения, комплектование и обеспечение сохранности библиотечных фондов библиотек  поселения</t>
  </si>
  <si>
    <t>2013</t>
  </si>
  <si>
    <t>1.5.4.2.14. создание условий для организации досуга и обеспечения жителей  поселения услугами организаций культуры</t>
  </si>
  <si>
    <t>2014</t>
  </si>
  <si>
    <t>1.5.4.2.21.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</si>
  <si>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2021</t>
  </si>
  <si>
    <t xml:space="preserve"> Итого расходных обязательств муниципальных образований</t>
  </si>
  <si>
    <t>7800</t>
  </si>
  <si>
    <t>муниципального образования</t>
  </si>
  <si>
    <t>Нормативные правовые акты муниципального образования</t>
  </si>
  <si>
    <t>Постановление администрации  Кировского муниципального района Ленинградской области от 14-03-2013 №866 "Об утверждении Положения о порядке расходования средств резервного фонда администрации Кировского муниципального района Ленинградской области"</t>
  </si>
  <si>
    <t>14-03-2013 - не установлен</t>
  </si>
  <si>
    <t>Решение Совета депутатов муниципального образования Кировский муниципальный район Ленинградской области от 24-06-2009 №44 "Об утверждении положения о муниципальном долге муниципального образования Кировский муниципальный район Ленинградской области"</t>
  </si>
  <si>
    <t>24-06-2009 не установлен</t>
  </si>
  <si>
    <t>Постановление администрации  Кировского муниципального района Ленинградской области от 15-07-2015 №1906 "О резервах материальных ресурсов для ликвидации чрезвычайных ситуаций природного и техногенного характера на территории Кировского муниципального района Ленинградской области"</t>
  </si>
  <si>
    <t>15-07-2015 - не установлен</t>
  </si>
  <si>
    <t>Решение Совета депутатов муниципального собрания Кировский муниципальный район Ленинградской области от 24-05-2006 №98 "Об утверждении положения о порядке управления и распоряжения имуществом, находящимся в собственности муниципального образования Кировский муниципальный район Ленинградской области"</t>
  </si>
  <si>
    <t>24-05-2006 - не установлен</t>
  </si>
  <si>
    <t>Постановление администрации  Кировского муниципального района Ленинградской области от  26.08.2015г  №2397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и (или) приобретение объектов недвижимого имущества в муниципальную собственность Кировского муниципального района Ленинградской области, осуществление бюджетных инвестиций в объекты муниципальной собственности за счет средств бюджета Кировского муниципального района Ленинградской области"</t>
  </si>
  <si>
    <t>26-08-2015 - не установлен</t>
  </si>
  <si>
    <t>Решение Совета депутатов  Кировского муниципального района Ленинградской области  от 20-11-2013г №60 "О муниципальном дорожном фонде Кировского муниципального района Ленинградской области"</t>
  </si>
  <si>
    <t>01.01.2014- не установлен</t>
  </si>
  <si>
    <t>Постановление администрации  Кировского муниципального района Ленинградской области от  13.03.2012г  №759  "Об утверждении Положения о порядке реализации единых социальных проездных билетов на основе бесконтрактных электронных пластиклвых карт на право проезда отдельных категорий граждан, проживающих на территории муниципального образования Кировский муниципальный район Ленинградской области, в автомобильном транспорте общего пользования городского и пригородного сообщения (кроме такси)"</t>
  </si>
  <si>
    <t>13.03.2012 не установлен</t>
  </si>
  <si>
    <t>Постановление администрации  Кировского муниципального района Ленинградской области от  13.03.2012г  №760  "Об утверждении Порядка расходования межбюджетных трансфертов, поступивших в бюджет Кировского муниципального района Ленинградской области на обеспечение равной доступности услуг общественного транспорта на территории Кировского муниципального района Ленинградской области для отдельных категорий граждан"</t>
  </si>
  <si>
    <t>Постановление администрации Кировского муниципального района Ленинградской области от18-12-2015 №3287 "О порядке формирования муниципального задания на оказание муниципальной услуги (выполенние работ) в отношении муниципальных бюджетных или муниципальных автономных учреждений  Кировского муниципального района Ленинградской области и финансового обеспечения выполнения муниципального задания"</t>
  </si>
  <si>
    <t>01-01-2016-не установлен</t>
  </si>
  <si>
    <t>Решение совета депутатов муниципального образования Кировский муниципальный район  Ленинградской области от 22-06-2011 №33 "Об утверждении порядка оплаты труда работников муниципальных бюджетных учреждений и муниципальных казенных учреждений МО Кировский район Ленинградской области"</t>
  </si>
  <si>
    <t>22-06-2011- не установлен</t>
  </si>
  <si>
    <t>Постановление администрации муниципального образования Кировский муниципальный район Ленинградской области от 31-01-2011 №177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муниципального бюджета муниципального образования Кировский муниципальный район Ленинградской области"</t>
  </si>
  <si>
    <t>01-02-2011 не установлен</t>
  </si>
  <si>
    <t>Постановление администрации муниципального образования Кировский муниципальный район Ленинградской области от 31-08-2011 №2686 "Об утверждении положения о системах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</si>
  <si>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01-09-2011 не установлен</t>
  </si>
  <si>
    <t>Постановление администрации муниципального образования Кировский муниципальный район Ленинградской области от 08-09-2015 №2533 "Об утверждении порядка определения объема и предоставления субсидий на возмещение затрат, связанных с предоставлением услуги дошкольного образования в части содержания ребенка (присмотр и уход за ребенком), частной образовательной организации, реализующей основную образовательную программу дошкольного образования на территории Кировского муниципального района Ленинградской области"</t>
  </si>
  <si>
    <t>01-09-2015-не установлен</t>
  </si>
  <si>
    <t>Постановление администрации МО Кировский район Ленинградской области от 03.12.2014 №5025 "Об утверждении порядка определения объема и условий предоставления из бюджета Кировского муниципального района Ленинградской области субсидий муниципальным бюджетным и автономным учреждениям на иные цели"</t>
  </si>
  <si>
    <t>01-01-2015 - не установлен</t>
  </si>
  <si>
    <t>Решение Совета депутатов  Кировского муниципального района Ленинградской области от 25-11-2015 №111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общеобразовательные программы дошкольного образования в Кировском муниципальном районе Ленинградской области"</t>
  </si>
  <si>
    <t>01-12-2015 - не установлен</t>
  </si>
  <si>
    <t>Постановление администрации  Кировского муниципального района Ленинградской области от 04.02.2014г №303  "Об утверждении порядка взимания платы с родителей (законных представителей) за присмот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</si>
  <si>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04.02.2014  - не установлен</t>
  </si>
  <si>
    <t>Постановление администрации Кировского муниципального района Лениградской области от 11-01-2016 №1 "О проведении межрегиональной торжественной акции "На рубеже бессмертия", посвященной 73-й годовщине прорыва блокады Ленинграда, 18 января 2016г</t>
  </si>
  <si>
    <t>11-01-2016 по 31-12-2016</t>
  </si>
  <si>
    <t>Постановление администрации Кировского муниципального района Лениградской области от 11-01-2016 №1 "О проведении патриотического мероприятия "Забыттый подвиг-Плацдарм Невский "пятачок" на территории мемориального комплекса "Невский пятачок"</t>
  </si>
  <si>
    <t>23-09-2016 по 31-12-2016</t>
  </si>
  <si>
    <t>Постановление администрации Кировского муниципального района Ленинградской области от 22.06.2015г №1638 "Об утверждении Положения об организации и ведении гражданской обороны в Кировском муниципальном районе Ленинградской области"</t>
  </si>
  <si>
    <t>22.06.2015- не установлен</t>
  </si>
  <si>
    <t>Постановление администрации Кировского муниципального района Ленинградской области от 05.03.2013г №722 "Об утверждении Положения о Кировском районном звене Ленинградской областной подсистемы единой государственной системы предупреждения и ликвидации чрезвычайных ситуаций"</t>
  </si>
  <si>
    <t>05.03.2013- не установлен</t>
  </si>
  <si>
    <t>Постановление администрации Кировского муниципального района Ленинградской области от 01-02-2016 №123  "Об утверждении Порядка предоставления субсидий  из бюджета Кировского муниципального района Ленинградской области социально-ориентированным некоммерческим организациям (за исключением государственных (муниципальных) учреждений) в целях частичного возмещения затрат, связанных с оказанием социальной поддержки и защиты ветеранов войны, труда, Вооруженных сил, правоохранительных органов, жителей блокадного Ленинграда  и бывших малолетних узников фашистских лагерей"</t>
  </si>
  <si>
    <t>01-02-2016 -не установлен</t>
  </si>
  <si>
    <t>Постановление администрации  Кировского муниципального района Ленинградской области от 30-12-2015 №3401  "О порядке предоставления субсидий на развитие и поддержку малого и среднего бизнеса Кировского муниципального района Ленинградской области"</t>
  </si>
  <si>
    <t>01-01-2016- не установлен</t>
  </si>
  <si>
    <t>Постановление администрации Кировского муниципального района Ленинградской области от 28-05-2015 №1479  "О порядке предоставления, рапределения и возврата  субсидий в рамках реализации муниципальной программы Кировского муниципального района Ленинградской области "Развитие сельского хозяйства Кировского района Ленинградской области"</t>
  </si>
  <si>
    <t>28-05-2015 -не установлен</t>
  </si>
  <si>
    <t xml:space="preserve">Постановление  администрации муниципального образования Кировский муниципальный район Ленинградской области от 28-05-2015  №1480 "Об утверждении порядка предоставления субсидий на возмещение части затрат по приобретению комбикорма на содержание сельскохозяйственных животных, рыбы и птицы крестьянским (фермерским) хозяйствам и гражданам, ведущим личное подсобное хозяйство Кировского муниципального района Ленинградской области" </t>
  </si>
  <si>
    <t>28-05-2015 - не установлен</t>
  </si>
  <si>
    <t>Постановление администрации Кировского муниципального района Лениградской области от 09-06-2016 №1224 "О проведении ХХ районного спортивно-туристического слета, посвященного Году семьи в Ленинградской области"</t>
  </si>
  <si>
    <t>09-06-2016- 31-12-2016</t>
  </si>
  <si>
    <t>Постановление администрации  Кировского муниципального района Ленинградской области от 14.05.2015г №1370  "Об утверждении административного регламента "Осуществление муниципальных функций по муниципальному жилищному контролю Кировского муниципального района Ленинградской области"</t>
  </si>
  <si>
    <t>14.05.2016 -не установлен</t>
  </si>
  <si>
    <t>Постановление администрации  Кировского муниципального района Ленинградской области от 09.03.2016г №411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</si>
  <si>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от21.07.2015г №1972  "Об утверждении Положения о поддержании сил и средств гражданской обороны Кировского муниципального района Ленинградской области в постоянной готовности"</t>
  </si>
  <si>
    <t>21.07.2015 -не установлен</t>
  </si>
  <si>
    <t xml:space="preserve">Постановление  администрации муниципального образования Кировский муниципальный район Ленинградской области от 22-12-2010  №4267 "Об утверждении Положения о порядке и условиях назначения и выплаты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</si>
  <si>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22-12-2010   - не установлен</t>
  </si>
  <si>
    <t xml:space="preserve">Постановление  администрации муниципального образования Кировский муниципальный район Ленинградской области от 10-01-2006  №11 "Об утверждении Положения о порядке направления в служебные командировки лиц, замещающих муниципальные должности муниципальной службы и должности, не отнесенные к муниципальным должностям, в администрации муниципального образования Кировский муниципальный район Ленинградской области и ее отраслевых органов" </t>
  </si>
  <si>
    <t>10-01-2006   - не установлен</t>
  </si>
  <si>
    <t xml:space="preserve">Постановление  администрации муниципального образования Кировский муниципальный район Ленинградской области от 05-04-2010  №946 "Об утверждении Инструкции о порядке и условиях выплаты ежемесячных процентных надбавок к должностному окладу должностных лиц и сотрудников администрации муниципального образования Кировский муниципальный район Ленинградской области и ее отраслевых органов, допущенных к государственной тайне на постоянной основе, и сотрудников структурных подразделений по защите государственной тайны" </t>
  </si>
  <si>
    <t>05-04-2010   - не установлен</t>
  </si>
  <si>
    <t xml:space="preserve">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 </t>
  </si>
  <si>
    <t>01-07-2010г - не установлено</t>
  </si>
  <si>
    <t>Решение совета депутатов Кировского муниципального района Ленинградской области №6 от 29.09.2014г "О порядке присвоения и сохранения классных чинов муниципальных служащих  Кировского муниципального района Ленинградской области"</t>
  </si>
  <si>
    <t>29-09-2014г - не установлено</t>
  </si>
  <si>
    <t xml:space="preserve">Постановление  администрации муниципального образования Кировский муниципальный район Ленинградской области от 22-12-2010  №4268 "Об утверждении Положения о видах поощрений и порядке их применения к работникам администрации муниципального образования Кировский муниципальный район Ленинградской области и  отраслевых органов администрации муниципального образования Кировский муниципальный район Ленинградской области, должности которых не отнесены к должностям муниципальной службы" </t>
  </si>
  <si>
    <t>22-12-2010 - не установлен</t>
  </si>
  <si>
    <t>Решение совета депутатов муниципального образования Кировский муниципальный район Ленинградской области от 22-06-2011 №41 "О порядке назначения и выплаты пенсии за выслугу лет лицам, замещавшим должности муниципальной службы муниципального образования Кировский муниципальный район Ленинградской области, и доплаты к пенсии лицам, замещавшим выборные муниципальные должности в органах местного самоуправления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Кировского района Ленинградской области"</t>
  </si>
  <si>
    <t>22-06-2011   - не установлен</t>
  </si>
  <si>
    <t>Распоряжение администрации муниципального образования Кировский муниципальный район Ленинградской области от 02-07-2014 №341-к"О перерасчёте (индексации) размеров ежемесячных доплат к трудовой пенсии и размеров пенсий за выслугу лет"</t>
  </si>
  <si>
    <t>02-07-2014   - не установлен</t>
  </si>
  <si>
    <t xml:space="preserve">Постановление главы  Кировского муниципального района Ленинградской области от 19-04-2013  №2 "Об утверждении Положения о порядке и условиях назначения и выплаты работникам совета депутатов  Кировского муниципального района Ленинградской области ежемесячной надбавки к должностному окладу за особые условия работы, ежемесячного денежного поощрения по результатам работы и материальной помощи" </t>
  </si>
  <si>
    <t>19-04-2013   - не установлен</t>
  </si>
  <si>
    <t>Решение совета депутатов муниципального образования Кировский муниципальный район Ленинградской области от 23-09-2015 №94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</si>
  <si>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01-10-2015   -не установлен</t>
  </si>
  <si>
    <t>Постановление администрации муниципального образования Кировский муниципальный район Ленинградской области от 21.11.2011г №3766 "О создании муниципального казенного учреждения "Управление капитального строительства" муниципального образования Кировский муниципальный район Ленинградской области путем изменения типа действующего..."</t>
  </si>
  <si>
    <t>01-01-2012- не установлен</t>
  </si>
  <si>
    <t>Распоряжение администрации муниципального образования Кировский муниципальный район Ленинградской области от 30.12.2005г №3 "О создании муниципального учреждения Управление хозяйственного обеспечения и транспорта муниципального образования Кировский муниципальный район Ленинградской области"</t>
  </si>
  <si>
    <t>01-01-2006- не установлен</t>
  </si>
  <si>
    <t>Распоряжение администрации муниципального образования Кировский муниципальный район Ленинградской области от 01.12.2005г №1630 "О создании муниципального учреждения Управление учета и контроля муниципального образования "Кировский  район Ленинградской области"</t>
  </si>
  <si>
    <t>01-12-2005- не установлен</t>
  </si>
  <si>
    <t>Постановление администрации муниципального образования Кировский муниципальный район Ленинградской области от31-08-2011 №2686 "Об утверждении Положения о системах оплаты труда в муниципальных бюджетных учреждениях и муниципальных казенных учреждениях МО Кировский район Ленинградской области по видам экономической деятельности"</t>
  </si>
  <si>
    <t>31-08-2011- не установлен</t>
  </si>
  <si>
    <t>Постановление администрации муниципального образования Кировский муниципальный район Ленинградской области от 19-10-2016 №2433 "О разработке документов стратегического планирования Кировского муниципального района Ленинградской области"</t>
  </si>
  <si>
    <t>19-10-2016- 31-12-2017</t>
  </si>
  <si>
    <t>Постановление администрации муниципального образования Кировский муниципальный район Ленинградской области от 11-05-2010г №1336 "О порядке реализации пункта 6 статьи 52 Федерального закона от 06.10.2003 №131-ФЗ "Об общих принципах организации местного самоуправления в Российской Федерации""</t>
  </si>
  <si>
    <t>11-05-2010 - не установлено</t>
  </si>
  <si>
    <t>Постановление администрации муниципального образования Кировский муниципальный район Ленинградской области от 29-06-2010г №2003 "Об утверждении перечня информации о деятельности администрации МО Кировский район Ленинградской области"</t>
  </si>
  <si>
    <t>29-06-2010 - не установлено</t>
  </si>
  <si>
    <t>Решение совета депутатов муниципального образования Кировский муниципальный район Ленинградской области №39 от 23.06.2010г "О перечне должностей муниципального образования Кировский муниципальный район Ленинградской области и оплате труда работников органов местного самоуправления муниципального образования Кировский муниципальный район Ленинградской области"</t>
  </si>
  <si>
    <t>Постановление администрации Кировского муниципального района Ленинградской области от 07-02-2014 №375 "Об утверждении Порядка определения объема и предоставления субсидий на возмещение затрат по организации бесплатного питания обучающихся в частных образовательных организациях, имеющих государственную аккредитацию по основным общеобразовательным программам, расположенных на территории Кировского муниципального района Ленинградской области"</t>
  </si>
  <si>
    <t>01-01-2014- не установлен</t>
  </si>
  <si>
    <t>Постановление администрации Кировского муниципального района Ленинградской области от 19-05-2014 №1674 "Об утверждении Методики определения объемов расходов муниципальных образовательных организаций и образовательных организаций, реализующих программы дошкольного образования, на основе нормативов финансового обеспечения образовательной деятельности муниципальных образовательных организаций Кировского муниципального района Ленинградской области за счет субвенций, выделяемых из областного бюджета Ленинградской области"</t>
  </si>
  <si>
    <t>19-05-2014- не установлен</t>
  </si>
  <si>
    <t>Постановление администрации Кировского муниципального района Ленинградской области от 21-02-2014 №573 "Об утверждении Порядка организации бесплатного питания обучающихся в образовательных организациях, в том числе в частных образовательных организациях, имеющих государственную аккредитацию по основным общеобразовательным программам, расположенных на территории Кировского муниципального района Ленинградской области"</t>
  </si>
  <si>
    <t>Постановление администрации Кировского муниципального района Ленинградской области от 07-02-2014 №364 "О компенсации родителям (законным представителям) части родительской платы за присмот и уход за детьми в образовательных организациях Кировского муниципального района Ленинградской области, реализующих образовательную программу дошкольного образования"</t>
  </si>
  <si>
    <t>Распоряжение администрации муниципального образования Кировский муниципальный район Ленинградской области от 29-12-2006 №2321 "О нормативах расходов на обеспечение государственных гарантий прав граждан на получение дошкольного, начального общего, основного общего, среднего(полного) общего образования, а также дополнительного образования в общеобразовательных учреждениях МО Кировский район Ленинградской области"</t>
  </si>
  <si>
    <t>01-01-2007- не установлен</t>
  </si>
  <si>
    <t>Постановление администрации Кировского муниципального района Ленинградской области от 27-09-2013№4763 "Об обеспечении детей-сирот и детям, оставшимся без попечения родителей, лиц из их жильем по договорам найма специализированного жилого помещения "</t>
  </si>
  <si>
    <t>27-09-2013- не установлен</t>
  </si>
  <si>
    <t>Постановление администрации Кировского муниципального района Ленинградской области от 10-02-2016№207 "Об утверждении порядка определения средней рыночной стоимости одного квадратного метра общей площади жилья на территории Кировского муниципального района Ленинградской области  для расчета норматива для определения общего объема субвенций, предоставляемых местным бюджетам из областного бюджета Ленинградской области для осуществления отдельных государственных полномочий Ленинградской области,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тпопечения родителей "</t>
  </si>
  <si>
    <t>10-02-2016- не установлен</t>
  </si>
  <si>
    <t>Постановление администрации Кировского муниципального района Ленинградской области от 19-11-2015№3060 "Об утверждении Порядка предоставления отдельным категориям граждан единовременной денежной выплаты на проведение капитального ремонта индивидуальных жилых домов"</t>
  </si>
  <si>
    <t>01-01-2015- не установлен</t>
  </si>
  <si>
    <t>Распоряжение администрации Кировского муниципального района Ленинградской области от 25-09-2013№16 "Об утверждении Порядка расходования и учета средств, представляемых в виде субвенции из областного бюджета Ленинградской области в бюджет Кировского муниципального района Ленинградской области на подготовку граждан, желающих принять на воспитание в свою семью ребенка, оставшегося без попечения родителей"</t>
  </si>
  <si>
    <t xml:space="preserve">Постановление  администрации Кировского муниципального района Ленинградской области от 09-04-2015  №1156 "О должностных лицах, уполномоченных составлять протоколы об административных правонарушениях" </t>
  </si>
  <si>
    <t>Решение совета депутатов муниципального образования Кировский муниципальный район Ленинградской области от 18-06-2014 №33 "Об установлении размеров ежемесячных надбавок к должностному окладу в соответствии с присвоенным муниципальному служащему Кировского муниципального района Ленинградской области классным чином"</t>
  </si>
  <si>
    <t>01-07-2014   - не установлен</t>
  </si>
  <si>
    <t>Решение Совета депутатов  Кировского муниципального района Ленинградской области "Об утверждении Порядка реализации полномочий  Кировского муниципального района Ленинградской области в сфере регулирования межбюджетных отношений" от 27.12.2011г № 102</t>
  </si>
  <si>
    <t>01-01-2012 - не установлен</t>
  </si>
  <si>
    <t>Решение Совета депутатов  Кировского муниципального района Ленинградской области  от 27-08-2014г №43"Об утверждении Порядка предоставлекния расчета и распрекделения иных межбюджетных трансфертов на оказание дополнительной финансовой помощи бюджетам поселений Кировского муниципального района Ленинградской области"</t>
  </si>
  <si>
    <t>27-08-2014 - не установлен</t>
  </si>
  <si>
    <t>Решение Совета депутатов  Кировского муниципального района Ленинградской области  от 22-04-2015г №73"Об утверждении Порядка   распределения и предоставления межбюджетных трансфертов бюджетам сельских поселений Кировского муниципального района Ленинградской области на решение вопросов местного значения сельских поселений в рамках реализации закона ЛО от 10.07.2014г №48-ОЗ "Об отдельных вопросах местного значения сельских поселений ЛО"</t>
  </si>
  <si>
    <t>09-02-2017 - не установлен</t>
  </si>
  <si>
    <t>Постановление администрации  Кировского муниципального района Ленинградской области от 09-02-2017 №237 "Об утверрждении Положения о предоставлении социальных выплат на строительство (приобретение) жилья гражданам, молодым гражданам, специалистам, молодым специалистам, нуждающимся в улучшении жилищных условий"</t>
  </si>
  <si>
    <t>01.06.2016 не установлен</t>
  </si>
  <si>
    <t>Постановление администрации  Кировского муниципального района Ленинградской области от  06.05.2016г  №928 "О тарифах на услуги по перевозке пассажиров автобусным транспортом"</t>
  </si>
  <si>
    <t>13.04.2017  - не установлен</t>
  </si>
  <si>
    <t>Постановление администрации  Кировского муниципального района Ленинградской области от 13.04.2017г №732  "О расходных обязательствах Кировского муниципального района Ленинградской области, возникших при реализации мероприятий по развитию общественной инфраструктуры муниципального значения"и "Положение о порядке расходования средств на подрержку муниципальных образования по развитию общественной инфраструктуры муниципального значения в Кировском муниципальном районе Ленинградской области"</t>
  </si>
  <si>
    <t>Решение Совета депутатов Кировского муниципального района Ленинградской области №95 от 23.11.2016г "Об установлении стоимости питания и платы, взимаемой с родителей (законных представителей) за присмотр и уход за детьми в образовательных организациях, реализующих образовательные программы дошкольного образования, в Кировском муниципальном районе Ленинградской области"</t>
  </si>
  <si>
    <t>01.12.2016  - не установлен</t>
  </si>
  <si>
    <t>14.03.2017  - не установлен</t>
  </si>
  <si>
    <t>Постановление администрации  Кировского муниципального района Ленинградской области от 14.03.2017г №490  "О расходных обязательствах Кировского муниципального района Ленинградской области, возникших при реализации подготовки и проведения мероприятий, посвященных Дню образования Ленинградской области", "Положение о порядке расходования средств на подготовку и проведение мероприятий, посвященных дню образования Ленинградской области"</t>
  </si>
  <si>
    <t>01.01.2017  - не установлен</t>
  </si>
  <si>
    <t>Постановление администрации  Кировского муниципального района Ленинградской области от 31.01.2017г №149  "Об установлении предельного уровня соотношения среднемесячной заработной платы руководителей, их заместителей, главного бухгалтера и среднемесячной заработной платы (без учета заработной платы соответствующего руководителя, его заместителей, главного бухгалтера) работников муниципальных учреждений Кировского муниципального района Ленинградской области"</t>
  </si>
  <si>
    <t>07-04-2017   - не установлен</t>
  </si>
  <si>
    <t xml:space="preserve">Постановление  администрации муниципального образования Кировский муниципальный район Ленинградской области от 07-04-2017  №678 "О порядке и условиях направления в служебные командировки муниципальных служащих Кировского муниципального района Ленинградской области" </t>
  </si>
  <si>
    <t xml:space="preserve">Постановление  администрации муниципального образования Кировский муниципальный район Ленинградской области от 16-05-2016  №1007 "Об утверждении Правил определения нормативных затрат на обеспечение функций органов местного самоуправления, отраслевых органов администрации Кировского муниципального района Ленинградской области, включая подведомственные казенные учреждения" </t>
  </si>
  <si>
    <t>01-01-2016   - не установлен</t>
  </si>
  <si>
    <t>Постановление администрации  Кировского муниципального района Ленинградской области от 21.11.2016г №2772  "Об утверждении Положения о порядке осуществления муниципального земельного контроля за использованием земель на территории Кировского муниципального района Ленинградской области"</t>
  </si>
  <si>
    <t>09.03.2016 -21.11.2016</t>
  </si>
  <si>
    <t>21.11.2016 -не установлен</t>
  </si>
  <si>
    <t>Постановление администрации Кировского муниципального района Ленинградской области от 26-05-2016 №1070 "Об утверждении Положения о предоставлении меры социальной поддержки отдельным категориям граждан в Кировском муниципальном районе Ленинградской области по специальному транспортному обслуживанию "Социальное такси"</t>
  </si>
  <si>
    <t>01-06-2016- не установлен</t>
  </si>
  <si>
    <t>в целом</t>
  </si>
  <si>
    <t>09-04-2015 -не установлен</t>
  </si>
  <si>
    <t>Соглашение №5/2017-КЭРиИД о предоставлении субсидии из областного бюджета Ленинградской области бюджету муниципального образования Кировский муниципальный район Ленинградской области на рназработку и актуализацию документов стратегического планирования от 15.02.2017г</t>
  </si>
  <si>
    <t>15-02-2017-31-12-2017</t>
  </si>
  <si>
    <t>27-01-2017-31-12-2017</t>
  </si>
  <si>
    <t>Соглашение №8-МБ-17-С о предоставлении субсидии бюджету  Кировского муниципального района Ленинградской области  от 27.01.2017г</t>
  </si>
  <si>
    <t>17-02-2017-31-12-2017</t>
  </si>
  <si>
    <t>Соглашение №9-МБ-17-МОН о предоставлении субсидии бюджету  Кировского муниципального района Ленинградской области  от 27.01.2017г</t>
  </si>
  <si>
    <t>Соглашение о передаче контрольно-счетной комиссии совета депутатов Кировского муниципального района Ленинградской области полномочий контрольно-счетного органа по осуществлению внешнего муниципального финансового контроля от 22.12.2016г (три сельских поселения и восемь городских поселений)</t>
  </si>
  <si>
    <t>01-01-2017-31-12-2017</t>
  </si>
  <si>
    <t>Соглашение о передаче полномочий между поселением Кировского муниципального района Ленинградской области  и администрацией Кировского муниципального района Ленинградской области  от 19.12.2016г с приложениями (три сельских поселения и пять городских поселений)</t>
  </si>
  <si>
    <t>Соглашение о передаче полномочий между поселением Кировского муниципального района Ленинградской области  и администрацией Кировского муниципального района Ленинградской области  от 19.12.2016г с приложениями (три сельских поселения и семь городских поселений)</t>
  </si>
  <si>
    <t>Соглашение о передаче полномочий между поселением Кировского муниципального района Ленинградской области  и администрацией Кировского муниципального района Ленинградской области  от 19.12.2016г с приложениями (три сельских поселения и два городских поселения)</t>
  </si>
  <si>
    <t>Соглашение о передаче полномочий между поселением Кировского муниципального района Ленинградской области  и администрацией Кировского муниципального района Ленинградской области  от 19.12.2016г с приложениями (три сельских поселения и  одно городское поселение)</t>
  </si>
  <si>
    <t>15-05-2017-31-12-2017</t>
  </si>
  <si>
    <t>Соглашение о передаче иного межбюджетного трансферта, предусмотренного на выполнение полномочий по организации и осуществлению мероприятий по гражданской обороне, защите населения и территорий поселения от чрезвычайных ситуаций природного и техногенного характера в части создания метной (муниципальной) системы оповещения от Кировского муниципального района Ленинградской области муниципальному образованию Суховское сельское поселение Кировского муниципального района Ленинградской области</t>
  </si>
  <si>
    <t>Решение Совета депутатов  Кировского муниципального района Ленинградской области  от 17-10-2012г №87 "О почетной грамоте и Благодарности Совета депутатов  Кировского муниципального района Ленинградской области"</t>
  </si>
  <si>
    <t>01-01-2016 - не установлен</t>
  </si>
  <si>
    <t>Порядок фомирования и использования муниципального  дорожного фонда Кировского муниципального района Ленинградской области</t>
  </si>
  <si>
    <t>Постановление администрации Кировского муниципального района Ленинградской области от 14-12-2016 № 3055 "Об утверждении штатных нормативов руководителей, специалистов, технических исполнителей (учебно-вспомогательного персонала), относимых к категории служащих и рабочих для муниципальных образовательных учреждений, финансируемых из бюджета Кировского муниципального района Ленинградской области"</t>
  </si>
  <si>
    <t>14.12.2016 не установлен</t>
  </si>
  <si>
    <t>Соглашение №399 от 09-02-2017 "О предоставлении в 2017 году бюджету МО КМР ЛО субсидий из средств областного бюджета ЛО на обеспечение деятельности информационно-консультационного центра для потребителей ЛО в рамках реализации мероприятия подпрограммы "Развитие системы защиты прав потребителей в ЛО" государственной программы ЛО "Устойчивое общественное  развитие в ЛО", утвержденной постановлдением Правительства ЛО от 14-11-2013 года"</t>
  </si>
  <si>
    <t>Соглашение от 03-03-2014 г. между Комитетом по местному самоуправлению, межнациональным и  межконфессиональным отношениям ЛО, Управлением Федеральной службы по надзору в сфере защиты прав потребителей и благополучия человека по ЛО и администрацией МО КМР ЛО о предоставлении в 2014-2016 годах бюджету МО КМР ЛО субсидий на обеспечение деятельности информационно-консультационного центра для информирования и консультирования потребителей ЛО.</t>
  </si>
  <si>
    <t>03-03-2014 - не установлен</t>
  </si>
  <si>
    <t xml:space="preserve">01-01-2015- не установлен </t>
  </si>
  <si>
    <t>Постановление администрации Кировского муниципального района Лениградской области от 23-09-2016 №2195 "О проведении XXXI традиционного легкоатлетического прбега "Синявинские высоты"</t>
  </si>
  <si>
    <t>Постановление администрации Кировского муниципального района Лениградской области от 13-04-2017 №735 "О проведении в Кировском районе Ленинградской области районной игры "Зарница-школа безопасности 2017"</t>
  </si>
  <si>
    <t>Постановление администрации Кировского муниципального района Лениградской области от 22-02-2017 №343 "О проведении в Кировском муниципальном районе Ленинградской области муниципального этапа Всероссийского конкурса "Доброволец Росии" в 2017 году""</t>
  </si>
  <si>
    <t>23-09-2016- 31-12-2016</t>
  </si>
  <si>
    <t>13-04-2017-31-12-2017</t>
  </si>
  <si>
    <t>22-02-2017-31-12-2017</t>
  </si>
  <si>
    <t>Постановление администрации Кировского муниципального района Лениградской области от 15-06-2017 №1129 "О проведении XXI районного сортивно-туристского слета, посвященного 40-летию Кировского района и 90-летию Ленинградской области 30 июня-02 июля 2017 года"</t>
  </si>
  <si>
    <t>15-06-2017-31-12-2017</t>
  </si>
  <si>
    <t xml:space="preserve">Распоряжение  администрации муниципального образования Кировский муниципальный район Ленинградской области от 21-10-2016  №768-к "О перерасчете (индексации) размеров пенсий за выслугу лет и размеров ежемесячных доплат к пенсии по старости (инвалидности)" </t>
  </si>
  <si>
    <t xml:space="preserve"> с 01-10-2016 не установлен</t>
  </si>
  <si>
    <t>07-04-2017 не установлен</t>
  </si>
  <si>
    <t>01-01-2016 не установлен</t>
  </si>
  <si>
    <t>Постановление администрации Кировского муниципального района Ленинградской области от 01-02-2016 № 138 "Об утверждении комплекса мер по предоставлению жилья детям-сиротам и детям, оставшимся без попечения родителей, лицам из числа детей-сирот и детей, оставшихся без попечения родителей на 2016 год"</t>
  </si>
  <si>
    <t>01-02-2016-31-12-2016</t>
  </si>
  <si>
    <t>1.5.4.1.3.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</si>
  <si>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13.04.2017  - 31.12.2017</t>
  </si>
  <si>
    <t>14.03.2017  - 31.12.2017</t>
  </si>
  <si>
    <t>Соглашение о предоставлении в 2017 году иного межбюджетного трансферта из бюджета Кировского муниципального района Ленинградской области бюджету МО Кировск на выполнение части полномочий в области культуры.</t>
  </si>
  <si>
    <t>19.04.2017-31.12.2017</t>
  </si>
  <si>
    <t>Соглашение о предоставлении в 2017 году иного межбюджетного трансферта за счет средств Областного бюджета и бюджета Кировского муниципального района Ленинградской области бюджету МО Кировск на мероприятия по созданию условий для организации досуга.</t>
  </si>
  <si>
    <t>26.04.2017-31.12.2017</t>
  </si>
  <si>
    <t>Соглашение о предоставлении в 2017 году иного межбюджетного трансферта за счет средств Областного бюджета и бюджета Кировского муниципального района Ленинградской области бюджету Шлиссельбургского городского поселения на мероприятия по созданию условий для организации досуга.</t>
  </si>
  <si>
    <t>Постановление  администрации муниципального образования Кировский муниципальный район Ленинградской области от 21-11-2013  №5893 "Об утверждении муниципальной программы "Обеспечение повышения энергоэффективности в Кировском муниципальном районе Ленинградской области»</t>
  </si>
  <si>
    <t>21-11-2013 - не установлено</t>
  </si>
  <si>
    <t>22-12-2010 не установлен</t>
  </si>
  <si>
    <t>01.07.2010 не установлен</t>
  </si>
  <si>
    <t>01.07.2010 г. не установлен</t>
  </si>
  <si>
    <t>29.09.2014 г. не установлен</t>
  </si>
  <si>
    <t>29.09.2014 не установлен</t>
  </si>
  <si>
    <t>22.12.2010 не установлен</t>
  </si>
  <si>
    <t>01.10.2015 не установлен</t>
  </si>
  <si>
    <t>01.01.2016 не установлен</t>
  </si>
  <si>
    <t>0502</t>
  </si>
  <si>
    <t>0702</t>
  </si>
  <si>
    <t>0801</t>
  </si>
  <si>
    <t>0412</t>
  </si>
  <si>
    <t>0113</t>
  </si>
  <si>
    <t>0709,1003</t>
  </si>
  <si>
    <t>1002,1003,1004,1006</t>
  </si>
  <si>
    <t>1.5.4.1.15.утверждение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</si>
  <si>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1915</t>
  </si>
  <si>
    <t>1.5.4.1.21.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</si>
  <si>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1.5.4.1.24. сорганизация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</si>
  <si>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1.1.1.18.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</si>
  <si>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1020</t>
  </si>
  <si>
    <t>РЕЕСТРОВ  РАСХОДНЫХ  ОБЯЗАТЕЛЬСТВ   МУНИЦИПАЛЬНОГО  ОБРАЗОВАНИЯ КИРОВСКИЙ МУНИЦИПАЛЬНЫЙ РАЙОН
ЛЕНИНГРАДСКОЙ ОБЛАСТИ К ПРОЕКТУ БЮДЖЕТА НА 2018 ГОД И ПЛАНОВЫЙ ПЕРИОД 2019-2020 ГОДЫ</t>
  </si>
  <si>
    <t xml:space="preserve"> ст.15, подст.1, п.15.1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</si>
</sst>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b/>
      <sz val="11"/>
      <color rgb="FF000000"/>
      <name val="Times New Roman Cyr"/>
    </font>
    <font>
      <sz val="11"/>
      <color rgb="FF000000"/>
      <name val="Calibri"/>
      <family val="2"/>
      <charset val="204"/>
      <scheme val="minor"/>
    </font>
    <font>
      <b/>
      <sz val="9"/>
      <color rgb="FF000000"/>
      <name val="Times New Roman Cyr"/>
    </font>
    <font>
      <sz val="8"/>
      <color rgb="FF000000"/>
      <name val="Times New Roman Cyr"/>
    </font>
    <font>
      <sz val="9"/>
      <color rgb="FF000000"/>
      <name val="Times New Roman Cyr"/>
    </font>
    <font>
      <sz val="11"/>
      <color rgb="FF000000"/>
      <name val="Times New Roman Cyr"/>
    </font>
    <font>
      <sz val="10"/>
      <color rgb="FF000000"/>
      <name val="Times New Roman Cyr"/>
    </font>
    <font>
      <sz val="8"/>
      <color rgb="FF000000"/>
      <name val="Times New Roman"/>
      <family val="1"/>
      <charset val="204"/>
    </font>
    <font>
      <sz val="11"/>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Calibri"/>
      <family val="2"/>
      <charset val="204"/>
      <scheme val="minor"/>
    </font>
    <font>
      <sz val="11"/>
      <name val="Calibri"/>
      <family val="2"/>
      <scheme val="minor"/>
    </font>
    <font>
      <sz val="10"/>
      <name val="Times New Roman"/>
      <family val="1"/>
      <charset val="204"/>
    </font>
    <font>
      <sz val="11"/>
      <color rgb="FF000000"/>
      <name val="Calibri"/>
      <family val="2"/>
      <scheme val="minor"/>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78">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hair">
        <color indexed="64"/>
      </top>
      <bottom style="hair">
        <color indexed="64"/>
      </bottom>
      <diagonal/>
    </border>
    <border>
      <left style="thin">
        <color rgb="FF000000"/>
      </left>
      <right style="thin">
        <color indexed="64"/>
      </right>
      <top style="thin">
        <color rgb="FF000000"/>
      </top>
      <bottom style="hair">
        <color rgb="FF000000"/>
      </bottom>
      <diagonal/>
    </border>
    <border>
      <left style="thin">
        <color rgb="FF000000"/>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style="thin">
        <color indexed="64"/>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style="thin">
        <color rgb="FF000000"/>
      </right>
      <top style="hair">
        <color rgb="FF000000"/>
      </top>
      <bottom style="hair">
        <color rgb="FF000000"/>
      </bottom>
      <diagonal/>
    </border>
    <border>
      <left style="thin">
        <color indexed="64"/>
      </left>
      <right style="thin">
        <color indexed="64"/>
      </right>
      <top style="hair">
        <color rgb="FF000000"/>
      </top>
      <bottom/>
      <diagonal/>
    </border>
    <border>
      <left style="thin">
        <color indexed="64"/>
      </left>
      <right style="thin">
        <color indexed="64"/>
      </right>
      <top/>
      <bottom style="hair">
        <color indexed="64"/>
      </bottom>
      <diagonal/>
    </border>
    <border>
      <left style="thin">
        <color rgb="FF000000"/>
      </left>
      <right style="thin">
        <color indexed="64"/>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rgb="FF000000"/>
      </right>
      <top style="hair">
        <color rgb="FF000000"/>
      </top>
      <bottom style="thin">
        <color rgb="FF000000"/>
      </bottom>
      <diagonal/>
    </border>
    <border>
      <left style="thin">
        <color indexed="64"/>
      </left>
      <right style="thin">
        <color rgb="FF000000"/>
      </right>
      <top style="thin">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indexed="64"/>
      </left>
      <right style="thin">
        <color rgb="FF000000"/>
      </right>
      <top style="hair">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hair">
        <color rgb="FF000000"/>
      </bottom>
      <diagonal/>
    </border>
    <border>
      <left style="thin">
        <color indexed="64"/>
      </left>
      <right style="thin">
        <color indexed="64"/>
      </right>
      <top style="hair">
        <color rgb="FF000000"/>
      </top>
      <bottom style="thin">
        <color rgb="FF000000"/>
      </bottom>
      <diagonal/>
    </border>
    <border>
      <left style="thin">
        <color indexed="64"/>
      </left>
      <right style="thin">
        <color indexed="64"/>
      </right>
      <top/>
      <bottom/>
      <diagonal/>
    </border>
    <border>
      <left style="thin">
        <color indexed="64"/>
      </left>
      <right style="thin">
        <color indexed="64"/>
      </right>
      <top style="hair">
        <color rgb="FF000000"/>
      </top>
      <bottom style="thin">
        <color indexed="64"/>
      </bottom>
      <diagonal/>
    </border>
    <border>
      <left style="thin">
        <color indexed="64"/>
      </left>
      <right style="thin">
        <color indexed="64"/>
      </right>
      <top/>
      <bottom style="hair">
        <color rgb="FF000000"/>
      </bottom>
      <diagonal/>
    </border>
    <border>
      <left style="thin">
        <color indexed="64"/>
      </left>
      <right style="thin">
        <color indexed="64"/>
      </right>
      <top style="hair">
        <color indexed="64"/>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indexed="64"/>
      </right>
      <top/>
      <bottom style="hair">
        <color rgb="FF000000"/>
      </bottom>
      <diagonal/>
    </border>
    <border>
      <left style="thin">
        <color indexed="64"/>
      </left>
      <right style="thin">
        <color rgb="FF000000"/>
      </right>
      <top/>
      <bottom style="hair">
        <color rgb="FF000000"/>
      </bottom>
      <diagonal/>
    </border>
    <border>
      <left/>
      <right/>
      <top style="hair">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top/>
      <bottom style="thin">
        <color indexed="64"/>
      </bottom>
      <diagonal/>
    </border>
    <border>
      <left style="thin">
        <color indexed="64"/>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right style="thin">
        <color indexed="64"/>
      </right>
      <top/>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indexed="64"/>
      </right>
      <top/>
      <bottom style="thin">
        <color rgb="FF000000"/>
      </bottom>
      <diagonal/>
    </border>
    <border>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bottom/>
      <diagonal/>
    </border>
    <border>
      <left/>
      <right style="thin">
        <color rgb="FF000000"/>
      </right>
      <top style="thin">
        <color indexed="64"/>
      </top>
      <bottom/>
      <diagonal/>
    </border>
  </borders>
  <cellStyleXfs count="125">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alignment horizontal="center" wrapText="1"/>
    </xf>
    <xf numFmtId="0" fontId="5" fillId="0" borderId="1"/>
    <xf numFmtId="0" fontId="6" fillId="0" borderId="1">
      <alignment horizontal="center"/>
    </xf>
    <xf numFmtId="0" fontId="6" fillId="0" borderId="1"/>
    <xf numFmtId="0" fontId="7" fillId="0" borderId="1"/>
    <xf numFmtId="0" fontId="8" fillId="0" borderId="1"/>
    <xf numFmtId="0" fontId="9" fillId="0" borderId="2">
      <alignment horizontal="center" vertical="center"/>
    </xf>
    <xf numFmtId="0" fontId="9" fillId="0" borderId="2"/>
    <xf numFmtId="0" fontId="9" fillId="0" borderId="1"/>
    <xf numFmtId="0" fontId="2" fillId="0" borderId="4">
      <alignment horizontal="center" vertical="center" wrapText="1"/>
    </xf>
    <xf numFmtId="49" fontId="10" fillId="0" borderId="4">
      <alignment horizontal="center" vertical="center" wrapText="1"/>
    </xf>
    <xf numFmtId="49" fontId="10" fillId="0" borderId="8">
      <alignment horizontal="center" vertical="center" wrapText="1"/>
    </xf>
    <xf numFmtId="49" fontId="10" fillId="0" borderId="4">
      <alignment horizontal="center" vertical="center"/>
    </xf>
    <xf numFmtId="49" fontId="11" fillId="2" borderId="4">
      <alignment horizontal="center" vertical="center"/>
    </xf>
    <xf numFmtId="49" fontId="11" fillId="2" borderId="9">
      <alignment horizontal="center" vertical="center"/>
    </xf>
    <xf numFmtId="0" fontId="11" fillId="0" borderId="9">
      <alignment horizontal="center" vertical="center"/>
    </xf>
    <xf numFmtId="0" fontId="11" fillId="0" borderId="10">
      <alignment horizontal="center" vertical="center"/>
    </xf>
    <xf numFmtId="0" fontId="11" fillId="0" borderId="4">
      <alignment horizontal="left" vertical="top" wrapText="1"/>
    </xf>
    <xf numFmtId="49" fontId="11" fillId="2" borderId="8">
      <alignment horizontal="center" vertical="center" wrapText="1"/>
    </xf>
    <xf numFmtId="0" fontId="11" fillId="2" borderId="4">
      <alignment horizontal="center" vertical="top"/>
    </xf>
    <xf numFmtId="164" fontId="2" fillId="0" borderId="4">
      <alignment vertical="top"/>
    </xf>
    <xf numFmtId="4" fontId="2" fillId="0" borderId="4">
      <alignment vertical="top" wrapText="1"/>
    </xf>
    <xf numFmtId="0" fontId="11" fillId="0" borderId="3">
      <alignment horizontal="left" vertical="top" wrapText="1"/>
    </xf>
    <xf numFmtId="49" fontId="11" fillId="2" borderId="3">
      <alignment horizontal="center" vertical="center" wrapText="1"/>
    </xf>
    <xf numFmtId="0" fontId="2" fillId="0" borderId="3">
      <alignment vertical="top" wrapText="1"/>
    </xf>
    <xf numFmtId="49" fontId="11" fillId="0" borderId="3">
      <alignment horizontal="center" vertical="top" wrapText="1"/>
    </xf>
    <xf numFmtId="49" fontId="2" fillId="0" borderId="3">
      <alignment horizontal="center" vertical="top" wrapText="1"/>
    </xf>
    <xf numFmtId="164" fontId="2" fillId="0" borderId="3">
      <alignment vertical="top"/>
    </xf>
    <xf numFmtId="4" fontId="2" fillId="0" borderId="3">
      <alignment vertical="top" wrapText="1"/>
    </xf>
    <xf numFmtId="0" fontId="2" fillId="0" borderId="6">
      <alignment horizontal="left" vertical="top" wrapText="1"/>
    </xf>
    <xf numFmtId="49" fontId="2" fillId="2" borderId="6">
      <alignment horizontal="center" vertical="center"/>
    </xf>
    <xf numFmtId="0" fontId="1" fillId="0" borderId="6">
      <alignment vertical="top" wrapText="1"/>
    </xf>
    <xf numFmtId="49" fontId="2" fillId="0" borderId="6">
      <alignment horizontal="center" vertical="top" wrapText="1"/>
    </xf>
    <xf numFmtId="49" fontId="2" fillId="0" borderId="6">
      <alignment horizontal="center" vertical="top"/>
    </xf>
    <xf numFmtId="164" fontId="1" fillId="0" borderId="6">
      <alignment vertical="top"/>
    </xf>
    <xf numFmtId="0" fontId="11" fillId="0" borderId="1">
      <alignment horizontal="left" wrapText="1"/>
    </xf>
    <xf numFmtId="49" fontId="11" fillId="2" borderId="11">
      <alignment horizontal="center"/>
    </xf>
    <xf numFmtId="0" fontId="11" fillId="0" borderId="11">
      <alignment horizontal="center"/>
    </xf>
    <xf numFmtId="49" fontId="11" fillId="0" borderId="11">
      <alignment horizontal="center"/>
    </xf>
    <xf numFmtId="0" fontId="11" fillId="0" borderId="1">
      <alignment horizontal="left"/>
    </xf>
    <xf numFmtId="49" fontId="11" fillId="2" borderId="1">
      <alignment horizontal="center"/>
    </xf>
    <xf numFmtId="0" fontId="11" fillId="0" borderId="2">
      <alignment horizontal="center"/>
    </xf>
    <xf numFmtId="0" fontId="11" fillId="0" borderId="1">
      <alignment horizontal="center"/>
    </xf>
    <xf numFmtId="49" fontId="11" fillId="0" borderId="1">
      <alignment horizontal="center"/>
    </xf>
    <xf numFmtId="0" fontId="11" fillId="0" borderId="7">
      <alignment horizontal="center"/>
    </xf>
    <xf numFmtId="49" fontId="11" fillId="2" borderId="2">
      <alignment horizontal="center"/>
    </xf>
    <xf numFmtId="49" fontId="11" fillId="0" borderId="2">
      <alignment horizontal="center"/>
    </xf>
    <xf numFmtId="0" fontId="12" fillId="0" borderId="1"/>
    <xf numFmtId="49" fontId="11" fillId="0" borderId="7">
      <alignment horizontal="center"/>
    </xf>
    <xf numFmtId="0" fontId="11" fillId="0" borderId="1">
      <alignment horizontal="center" vertical="top"/>
    </xf>
    <xf numFmtId="0" fontId="16" fillId="0" borderId="0"/>
    <xf numFmtId="0" fontId="16" fillId="0" borderId="0"/>
    <xf numFmtId="0" fontId="16" fillId="0" borderId="0"/>
    <xf numFmtId="0" fontId="13" fillId="0" borderId="1"/>
    <xf numFmtId="0" fontId="13" fillId="0" borderId="1"/>
    <xf numFmtId="0" fontId="14" fillId="3" borderId="1"/>
    <xf numFmtId="0" fontId="2" fillId="0" borderId="4">
      <alignment horizontal="left" vertical="top" wrapText="1"/>
    </xf>
    <xf numFmtId="0" fontId="2" fillId="0" borderId="3">
      <alignment horizontal="left" vertical="top" wrapText="1"/>
    </xf>
    <xf numFmtId="0" fontId="13" fillId="0" borderId="1"/>
    <xf numFmtId="49" fontId="2" fillId="2" borderId="3">
      <alignment horizontal="center" vertical="center"/>
    </xf>
    <xf numFmtId="0" fontId="14" fillId="0" borderId="1"/>
    <xf numFmtId="0" fontId="2" fillId="0" borderId="12">
      <alignment horizontal="center" vertical="top"/>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3">
      <alignment vertical="top"/>
    </xf>
    <xf numFmtId="0" fontId="1" fillId="0" borderId="4">
      <alignment vertical="top"/>
    </xf>
    <xf numFmtId="0" fontId="15" fillId="0" borderId="1"/>
    <xf numFmtId="49" fontId="11" fillId="2" borderId="8">
      <alignment horizontal="center" vertical="center"/>
    </xf>
    <xf numFmtId="49" fontId="11" fillId="2" borderId="3">
      <alignment horizontal="center" vertical="center"/>
    </xf>
    <xf numFmtId="49" fontId="11" fillId="0" borderId="3">
      <alignment horizontal="center" vertical="top"/>
    </xf>
    <xf numFmtId="4" fontId="2" fillId="0" borderId="4">
      <alignment vertical="top"/>
    </xf>
    <xf numFmtId="4" fontId="2" fillId="0" borderId="3">
      <alignment vertical="top"/>
    </xf>
    <xf numFmtId="0" fontId="1" fillId="0" borderId="4">
      <alignment vertical="top" wrapText="1"/>
    </xf>
    <xf numFmtId="49" fontId="2" fillId="2" borderId="3">
      <alignment horizontal="center" vertical="center" wrapText="1"/>
    </xf>
    <xf numFmtId="0" fontId="1" fillId="0" borderId="3">
      <alignment vertical="top" wrapText="1"/>
    </xf>
    <xf numFmtId="0" fontId="18" fillId="0" borderId="1"/>
  </cellStyleXfs>
  <cellXfs count="241">
    <xf numFmtId="0" fontId="0" fillId="0" borderId="0" xfId="0"/>
    <xf numFmtId="0" fontId="0" fillId="0" borderId="0" xfId="0" applyProtection="1">
      <protection locked="0"/>
    </xf>
    <xf numFmtId="0" fontId="5" fillId="0" borderId="1" xfId="47" applyNumberFormat="1" applyProtection="1"/>
    <xf numFmtId="0" fontId="17" fillId="4" borderId="29" xfId="0" applyNumberFormat="1" applyFont="1" applyFill="1" applyBorder="1" applyAlignment="1">
      <alignment horizontal="center" vertical="top" wrapText="1"/>
    </xf>
    <xf numFmtId="0" fontId="17" fillId="4" borderId="19" xfId="0" applyNumberFormat="1" applyFont="1" applyFill="1" applyBorder="1" applyAlignment="1">
      <alignment horizontal="center" vertical="top" wrapText="1"/>
    </xf>
    <xf numFmtId="0" fontId="17" fillId="4" borderId="23" xfId="0" applyNumberFormat="1" applyFont="1" applyFill="1" applyBorder="1" applyAlignment="1">
      <alignment horizontal="center" vertical="top" wrapText="1"/>
    </xf>
    <xf numFmtId="0" fontId="17" fillId="4" borderId="24" xfId="0" applyNumberFormat="1" applyFont="1" applyFill="1" applyBorder="1" applyAlignment="1">
      <alignment horizontal="center" vertical="top" wrapText="1"/>
    </xf>
    <xf numFmtId="0" fontId="17" fillId="4" borderId="27" xfId="0" applyNumberFormat="1" applyFont="1" applyFill="1" applyBorder="1" applyAlignment="1">
      <alignment horizontal="center" vertical="top" wrapText="1"/>
    </xf>
    <xf numFmtId="0" fontId="17" fillId="4" borderId="28" xfId="0" applyNumberFormat="1" applyFont="1" applyFill="1" applyBorder="1" applyAlignment="1">
      <alignment horizontal="center" vertical="top" wrapText="1"/>
    </xf>
    <xf numFmtId="0" fontId="17" fillId="4" borderId="30" xfId="0" applyNumberFormat="1" applyFont="1" applyFill="1" applyBorder="1" applyAlignment="1">
      <alignment horizontal="center" vertical="top" wrapText="1"/>
    </xf>
    <xf numFmtId="0" fontId="17" fillId="4" borderId="20" xfId="0" applyNumberFormat="1" applyFont="1" applyFill="1" applyBorder="1" applyAlignment="1">
      <alignment horizontal="center" vertical="top" wrapText="1"/>
    </xf>
    <xf numFmtId="0" fontId="17" fillId="4" borderId="33" xfId="0" applyNumberFormat="1" applyFont="1" applyFill="1" applyBorder="1" applyAlignment="1">
      <alignment horizontal="center" vertical="top" wrapText="1"/>
    </xf>
    <xf numFmtId="0" fontId="17" fillId="4" borderId="43" xfId="0" applyNumberFormat="1" applyFont="1" applyFill="1" applyBorder="1" applyAlignment="1">
      <alignment horizontal="center" vertical="top" wrapText="1"/>
    </xf>
    <xf numFmtId="0" fontId="17" fillId="4" borderId="40" xfId="0" applyNumberFormat="1" applyFont="1" applyFill="1" applyBorder="1" applyAlignment="1">
      <alignment horizontal="center" vertical="top" wrapText="1"/>
    </xf>
    <xf numFmtId="0" fontId="17" fillId="4" borderId="37" xfId="0" applyNumberFormat="1" applyFont="1" applyFill="1" applyBorder="1" applyAlignment="1">
      <alignment horizontal="center" vertical="top" wrapText="1"/>
    </xf>
    <xf numFmtId="0" fontId="17" fillId="4" borderId="38" xfId="0" applyNumberFormat="1" applyFont="1" applyFill="1" applyBorder="1" applyAlignment="1">
      <alignment horizontal="center" vertical="top" wrapText="1"/>
    </xf>
    <xf numFmtId="0" fontId="17" fillId="4" borderId="36" xfId="0" applyNumberFormat="1" applyFont="1" applyFill="1" applyBorder="1" applyAlignment="1">
      <alignment horizontal="center" vertical="top" wrapText="1"/>
    </xf>
    <xf numFmtId="0" fontId="17" fillId="4" borderId="45" xfId="0" applyNumberFormat="1" applyFont="1" applyFill="1" applyBorder="1" applyAlignment="1">
      <alignment horizontal="center" vertical="top" wrapText="1"/>
    </xf>
    <xf numFmtId="0" fontId="0" fillId="0" borderId="0" xfId="0" applyAlignment="1" applyProtection="1">
      <alignment horizontal="center"/>
      <protection locked="0"/>
    </xf>
    <xf numFmtId="0" fontId="17" fillId="4" borderId="50" xfId="0" applyNumberFormat="1" applyFont="1" applyFill="1" applyBorder="1" applyAlignment="1">
      <alignment horizontal="center" vertical="top" wrapText="1"/>
    </xf>
    <xf numFmtId="0" fontId="17" fillId="4" borderId="53" xfId="0" applyNumberFormat="1" applyFont="1" applyFill="1" applyBorder="1" applyAlignment="1">
      <alignment horizontal="center" vertical="top" wrapText="1"/>
    </xf>
    <xf numFmtId="0" fontId="17" fillId="4" borderId="49" xfId="0" applyNumberFormat="1" applyFont="1" applyFill="1" applyBorder="1" applyAlignment="1">
      <alignment horizontal="center" vertical="top" wrapText="1"/>
    </xf>
    <xf numFmtId="0" fontId="17" fillId="4" borderId="55" xfId="0" applyNumberFormat="1" applyFont="1" applyFill="1" applyBorder="1" applyAlignment="1">
      <alignment horizontal="center" vertical="top" wrapText="1"/>
    </xf>
    <xf numFmtId="0" fontId="17" fillId="4" borderId="57" xfId="0" applyNumberFormat="1" applyFont="1" applyFill="1" applyBorder="1" applyAlignment="1">
      <alignment horizontal="center" vertical="top" wrapText="1"/>
    </xf>
    <xf numFmtId="0" fontId="17" fillId="4" borderId="59" xfId="0" applyNumberFormat="1" applyFont="1" applyFill="1" applyBorder="1" applyAlignment="1">
      <alignment horizontal="center" vertical="top" wrapText="1"/>
    </xf>
    <xf numFmtId="0" fontId="17" fillId="4" borderId="60" xfId="0" applyNumberFormat="1" applyFont="1" applyFill="1" applyBorder="1" applyAlignment="1">
      <alignment horizontal="center" vertical="top" wrapText="1"/>
    </xf>
    <xf numFmtId="0" fontId="17" fillId="4" borderId="62" xfId="0" applyNumberFormat="1" applyFont="1" applyFill="1" applyBorder="1" applyAlignment="1">
      <alignment horizontal="center" vertical="top" wrapText="1"/>
    </xf>
    <xf numFmtId="0" fontId="17" fillId="4" borderId="63" xfId="0" applyNumberFormat="1" applyFont="1" applyFill="1" applyBorder="1" applyAlignment="1">
      <alignment horizontal="center" vertical="top" wrapText="1"/>
    </xf>
    <xf numFmtId="0" fontId="17" fillId="4" borderId="65" xfId="0" applyNumberFormat="1" applyFont="1" applyFill="1" applyBorder="1" applyAlignment="1">
      <alignment horizontal="center" vertical="top" wrapText="1"/>
    </xf>
    <xf numFmtId="14" fontId="17" fillId="4" borderId="56" xfId="0" applyNumberFormat="1" applyFont="1" applyFill="1" applyBorder="1" applyAlignment="1">
      <alignment horizontal="center" vertical="top" wrapText="1"/>
    </xf>
    <xf numFmtId="14" fontId="17" fillId="4" borderId="51" xfId="0" applyNumberFormat="1" applyFont="1" applyFill="1" applyBorder="1" applyAlignment="1">
      <alignment horizontal="center" vertical="top" wrapText="1"/>
    </xf>
    <xf numFmtId="14" fontId="17" fillId="4" borderId="38" xfId="0" applyNumberFormat="1" applyFont="1" applyFill="1" applyBorder="1" applyAlignment="1">
      <alignment horizontal="center" vertical="top" wrapText="1"/>
    </xf>
    <xf numFmtId="14" fontId="17" fillId="4" borderId="50" xfId="0" applyNumberFormat="1" applyFont="1" applyFill="1" applyBorder="1" applyAlignment="1">
      <alignment horizontal="center" vertical="top" wrapText="1"/>
    </xf>
    <xf numFmtId="14" fontId="17" fillId="4" borderId="58" xfId="0" applyNumberFormat="1" applyFont="1" applyFill="1" applyBorder="1" applyAlignment="1">
      <alignment horizontal="center" vertical="top" wrapText="1"/>
    </xf>
    <xf numFmtId="14" fontId="17" fillId="4" borderId="54" xfId="0" applyNumberFormat="1" applyFont="1" applyFill="1" applyBorder="1" applyAlignment="1">
      <alignment horizontal="center" vertical="top" wrapText="1"/>
    </xf>
    <xf numFmtId="14" fontId="17" fillId="4" borderId="27" xfId="0" applyNumberFormat="1" applyFont="1" applyFill="1" applyBorder="1" applyAlignment="1">
      <alignment horizontal="center" vertical="top" wrapText="1"/>
    </xf>
    <xf numFmtId="14" fontId="17" fillId="4" borderId="61" xfId="0" applyNumberFormat="1" applyFont="1" applyFill="1" applyBorder="1" applyAlignment="1">
      <alignment horizontal="center" vertical="top" wrapText="1"/>
    </xf>
    <xf numFmtId="14" fontId="17" fillId="4" borderId="60" xfId="0" applyNumberFormat="1" applyFont="1" applyFill="1" applyBorder="1" applyAlignment="1">
      <alignment horizontal="center" vertical="top" wrapText="1"/>
    </xf>
    <xf numFmtId="0" fontId="17" fillId="4" borderId="32" xfId="0" applyNumberFormat="1" applyFont="1" applyFill="1" applyBorder="1" applyAlignment="1">
      <alignment horizontal="center" vertical="top" wrapText="1"/>
    </xf>
    <xf numFmtId="0" fontId="17" fillId="4" borderId="64" xfId="0" applyNumberFormat="1" applyFont="1" applyFill="1" applyBorder="1" applyAlignment="1">
      <alignment horizontal="center" vertical="top" wrapText="1"/>
    </xf>
    <xf numFmtId="14" fontId="17" fillId="4" borderId="39" xfId="0" applyNumberFormat="1" applyFont="1" applyFill="1" applyBorder="1" applyAlignment="1">
      <alignment horizontal="center" vertical="top" wrapText="1"/>
    </xf>
    <xf numFmtId="14" fontId="17" fillId="4" borderId="34" xfId="0" applyNumberFormat="1" applyFont="1" applyFill="1" applyBorder="1" applyAlignment="1">
      <alignment horizontal="center" vertical="top" wrapText="1"/>
    </xf>
    <xf numFmtId="0" fontId="17" fillId="4" borderId="25" xfId="0" applyNumberFormat="1" applyFont="1" applyFill="1" applyBorder="1" applyAlignment="1">
      <alignment horizontal="center" vertical="top" wrapText="1"/>
    </xf>
    <xf numFmtId="0" fontId="17" fillId="4" borderId="58" xfId="0" applyNumberFormat="1" applyFont="1" applyFill="1" applyBorder="1" applyAlignment="1">
      <alignment horizontal="center" vertical="top" wrapText="1"/>
    </xf>
    <xf numFmtId="0" fontId="17" fillId="4" borderId="31" xfId="0" applyNumberFormat="1" applyFont="1" applyFill="1" applyBorder="1" applyAlignment="1">
      <alignment horizontal="center" vertical="top" wrapText="1"/>
    </xf>
    <xf numFmtId="0" fontId="17" fillId="4" borderId="41" xfId="0" applyNumberFormat="1" applyFont="1" applyFill="1" applyBorder="1" applyAlignment="1">
      <alignment horizontal="center" vertical="top" wrapText="1"/>
    </xf>
    <xf numFmtId="0" fontId="17" fillId="4" borderId="44" xfId="0" applyNumberFormat="1" applyFont="1" applyFill="1" applyBorder="1" applyAlignment="1">
      <alignment horizontal="center" vertical="top" wrapText="1"/>
    </xf>
    <xf numFmtId="0" fontId="17" fillId="4" borderId="26" xfId="0" applyNumberFormat="1" applyFont="1" applyFill="1" applyBorder="1" applyAlignment="1">
      <alignment horizontal="center" vertical="top" wrapText="1"/>
    </xf>
    <xf numFmtId="0" fontId="17" fillId="4" borderId="54" xfId="0" applyNumberFormat="1" applyFont="1" applyFill="1" applyBorder="1" applyAlignment="1">
      <alignment horizontal="center" vertical="top" wrapText="1"/>
    </xf>
    <xf numFmtId="0" fontId="17" fillId="4" borderId="51" xfId="0" applyNumberFormat="1" applyFont="1" applyFill="1" applyBorder="1" applyAlignment="1">
      <alignment horizontal="center" vertical="top" wrapText="1"/>
    </xf>
    <xf numFmtId="0" fontId="17" fillId="4" borderId="73" xfId="0" applyNumberFormat="1" applyFont="1" applyFill="1" applyBorder="1" applyAlignment="1">
      <alignment horizontal="center" vertical="top" wrapText="1"/>
    </xf>
    <xf numFmtId="14" fontId="17" fillId="4" borderId="74" xfId="0" applyNumberFormat="1" applyFont="1" applyFill="1" applyBorder="1" applyAlignment="1">
      <alignment horizontal="center" vertical="top" wrapText="1"/>
    </xf>
    <xf numFmtId="49" fontId="2" fillId="4" borderId="3" xfId="71" applyNumberFormat="1" applyFont="1" applyFill="1" applyAlignment="1" applyProtection="1">
      <alignment horizontal="center" vertical="top" wrapText="1"/>
    </xf>
    <xf numFmtId="49" fontId="2" fillId="4" borderId="48" xfId="71" applyNumberFormat="1" applyFont="1" applyFill="1" applyBorder="1" applyAlignment="1" applyProtection="1">
      <alignment horizontal="center" vertical="top" wrapText="1"/>
    </xf>
    <xf numFmtId="0" fontId="17" fillId="4" borderId="61" xfId="0" applyNumberFormat="1" applyFont="1" applyFill="1" applyBorder="1" applyAlignment="1">
      <alignment horizontal="center" vertical="top" wrapText="1"/>
    </xf>
    <xf numFmtId="49" fontId="2" fillId="4" borderId="76" xfId="71" applyNumberFormat="1" applyFont="1" applyFill="1" applyBorder="1" applyAlignment="1" applyProtection="1">
      <alignment horizontal="center" vertical="top" wrapText="1"/>
    </xf>
    <xf numFmtId="49" fontId="2" fillId="4" borderId="6" xfId="71" applyNumberFormat="1" applyFont="1" applyFill="1" applyBorder="1" applyAlignment="1" applyProtection="1">
      <alignment horizontal="center" vertical="top" wrapText="1"/>
    </xf>
    <xf numFmtId="0" fontId="17" fillId="4" borderId="77" xfId="0" applyNumberFormat="1" applyFont="1" applyFill="1" applyBorder="1" applyAlignment="1">
      <alignment horizontal="center" vertical="top" wrapText="1"/>
    </xf>
    <xf numFmtId="14" fontId="17" fillId="4" borderId="16" xfId="0" applyNumberFormat="1" applyFont="1" applyFill="1" applyBorder="1" applyAlignment="1">
      <alignment horizontal="center" vertical="top" wrapText="1"/>
    </xf>
    <xf numFmtId="0" fontId="17" fillId="4" borderId="66" xfId="0" applyNumberFormat="1" applyFont="1" applyFill="1" applyBorder="1" applyAlignment="1">
      <alignment horizontal="center" vertical="top" wrapText="1"/>
    </xf>
    <xf numFmtId="49" fontId="2" fillId="4" borderId="6" xfId="78" applyNumberFormat="1" applyFont="1" applyFill="1" applyAlignment="1" applyProtection="1">
      <alignment horizontal="center" vertical="top" wrapText="1"/>
    </xf>
    <xf numFmtId="0" fontId="5" fillId="5" borderId="1" xfId="47" applyNumberFormat="1" applyFill="1" applyProtection="1"/>
    <xf numFmtId="0" fontId="0" fillId="5" borderId="0" xfId="0" applyFill="1" applyProtection="1">
      <protection locked="0"/>
    </xf>
    <xf numFmtId="0" fontId="17" fillId="4" borderId="1" xfId="0" applyNumberFormat="1" applyFont="1" applyFill="1" applyBorder="1" applyAlignment="1">
      <alignment horizontal="center" vertical="top" wrapText="1"/>
    </xf>
    <xf numFmtId="14" fontId="17" fillId="4" borderId="1" xfId="0" applyNumberFormat="1" applyFont="1" applyFill="1" applyBorder="1" applyAlignment="1">
      <alignment horizontal="center" vertical="top" wrapText="1"/>
    </xf>
    <xf numFmtId="0" fontId="17" fillId="4" borderId="76" xfId="0" applyNumberFormat="1" applyFont="1" applyFill="1" applyBorder="1" applyAlignment="1">
      <alignment horizontal="center" vertical="top" wrapText="1"/>
    </xf>
    <xf numFmtId="0" fontId="5" fillId="4" borderId="1" xfId="47" applyNumberFormat="1" applyFill="1" applyProtection="1"/>
    <xf numFmtId="0" fontId="6" fillId="4" borderId="1" xfId="49" applyNumberFormat="1" applyFill="1" applyProtection="1"/>
    <xf numFmtId="164" fontId="2" fillId="4" borderId="4" xfId="66" applyNumberFormat="1" applyFill="1" applyProtection="1">
      <alignment vertical="top"/>
    </xf>
    <xf numFmtId="0" fontId="8" fillId="4" borderId="1" xfId="51" applyNumberFormat="1" applyFill="1" applyProtection="1"/>
    <xf numFmtId="0" fontId="5" fillId="4" borderId="1" xfId="47" applyNumberFormat="1" applyFill="1" applyAlignment="1" applyProtection="1">
      <alignment horizontal="center"/>
    </xf>
    <xf numFmtId="49" fontId="11" fillId="4" borderId="4" xfId="59" applyNumberFormat="1" applyFill="1" applyProtection="1">
      <alignment horizontal="center" vertical="center"/>
    </xf>
    <xf numFmtId="49" fontId="11" fillId="4" borderId="9" xfId="60" applyNumberFormat="1" applyFill="1" applyProtection="1">
      <alignment horizontal="center" vertical="center"/>
    </xf>
    <xf numFmtId="0" fontId="11" fillId="4" borderId="9" xfId="61" applyNumberFormat="1" applyFill="1" applyAlignment="1" applyProtection="1">
      <alignment horizontal="center" vertical="center"/>
    </xf>
    <xf numFmtId="0" fontId="11" fillId="4" borderId="9" xfId="61" applyNumberFormat="1" applyFill="1" applyProtection="1">
      <alignment horizontal="center" vertical="center"/>
    </xf>
    <xf numFmtId="0" fontId="11" fillId="4" borderId="10" xfId="62" applyNumberFormat="1" applyFill="1" applyProtection="1">
      <alignment horizontal="center" vertical="center"/>
    </xf>
    <xf numFmtId="0" fontId="11" fillId="4" borderId="4" xfId="63" applyNumberFormat="1" applyFill="1" applyProtection="1">
      <alignment horizontal="left" vertical="top" wrapText="1"/>
    </xf>
    <xf numFmtId="49" fontId="11" fillId="4" borderId="8" xfId="64" applyNumberFormat="1" applyFill="1" applyProtection="1">
      <alignment horizontal="center" vertical="center" wrapText="1"/>
    </xf>
    <xf numFmtId="0" fontId="2" fillId="4" borderId="4" xfId="65" applyNumberFormat="1" applyFont="1" applyFill="1" applyAlignment="1" applyProtection="1">
      <alignment horizontal="center" vertical="top"/>
    </xf>
    <xf numFmtId="0" fontId="2" fillId="4" borderId="4" xfId="65" applyNumberFormat="1" applyFont="1" applyFill="1" applyProtection="1">
      <alignment horizontal="center" vertical="top"/>
    </xf>
    <xf numFmtId="0" fontId="11" fillId="4" borderId="4" xfId="65" applyNumberFormat="1" applyFill="1" applyProtection="1">
      <alignment horizontal="center" vertical="top"/>
    </xf>
    <xf numFmtId="4" fontId="2" fillId="4" borderId="4" xfId="67" applyNumberFormat="1" applyFill="1" applyProtection="1">
      <alignment vertical="top" wrapText="1"/>
    </xf>
    <xf numFmtId="0" fontId="11" fillId="4" borderId="3" xfId="68" applyNumberFormat="1" applyFill="1" applyProtection="1">
      <alignment horizontal="left" vertical="top" wrapText="1"/>
    </xf>
    <xf numFmtId="49" fontId="11" fillId="4" borderId="3" xfId="69" applyNumberFormat="1" applyFill="1" applyProtection="1">
      <alignment horizontal="center" vertical="center" wrapText="1"/>
    </xf>
    <xf numFmtId="0" fontId="2" fillId="4" borderId="3" xfId="70" applyNumberFormat="1" applyFont="1" applyFill="1" applyAlignment="1" applyProtection="1">
      <alignment horizontal="center" vertical="top" wrapText="1"/>
    </xf>
    <xf numFmtId="49" fontId="2" fillId="4" borderId="3" xfId="71" applyNumberFormat="1" applyFont="1" applyFill="1" applyProtection="1">
      <alignment horizontal="center" vertical="top" wrapText="1"/>
    </xf>
    <xf numFmtId="49" fontId="2" fillId="4" borderId="3" xfId="71" applyNumberFormat="1" applyFont="1" applyFill="1" applyBorder="1" applyProtection="1">
      <alignment horizontal="center" vertical="top" wrapText="1"/>
    </xf>
    <xf numFmtId="0" fontId="17" fillId="4" borderId="35" xfId="0" applyNumberFormat="1" applyFont="1" applyFill="1" applyBorder="1" applyAlignment="1">
      <alignment horizontal="center" vertical="top" wrapText="1"/>
    </xf>
    <xf numFmtId="49" fontId="2" fillId="4" borderId="3" xfId="71" applyNumberFormat="1" applyFont="1" applyFill="1" applyBorder="1" applyAlignment="1" applyProtection="1">
      <alignment horizontal="center" vertical="top" wrapText="1"/>
    </xf>
    <xf numFmtId="49" fontId="11" fillId="4" borderId="3" xfId="71" applyNumberFormat="1" applyFill="1" applyBorder="1" applyProtection="1">
      <alignment horizontal="center" vertical="top" wrapText="1"/>
    </xf>
    <xf numFmtId="49" fontId="2" fillId="4" borderId="3" xfId="72" applyNumberFormat="1" applyFill="1" applyBorder="1" applyProtection="1">
      <alignment horizontal="center" vertical="top" wrapText="1"/>
    </xf>
    <xf numFmtId="164" fontId="2" fillId="4" borderId="3" xfId="73" applyNumberFormat="1" applyFill="1" applyProtection="1">
      <alignment vertical="top"/>
    </xf>
    <xf numFmtId="4" fontId="2" fillId="4" borderId="3" xfId="74" applyNumberFormat="1" applyFill="1" applyProtection="1">
      <alignment vertical="top" wrapText="1"/>
    </xf>
    <xf numFmtId="0" fontId="2" fillId="4" borderId="6" xfId="75" applyNumberFormat="1" applyFill="1" applyProtection="1">
      <alignment horizontal="left" vertical="top" wrapText="1"/>
    </xf>
    <xf numFmtId="49" fontId="2" fillId="4" borderId="6" xfId="76" applyNumberFormat="1" applyFill="1" applyProtection="1">
      <alignment horizontal="center" vertical="center"/>
    </xf>
    <xf numFmtId="0" fontId="2" fillId="4" borderId="6" xfId="77" applyNumberFormat="1" applyFont="1" applyFill="1" applyAlignment="1" applyProtection="1">
      <alignment horizontal="center" vertical="top" wrapText="1"/>
    </xf>
    <xf numFmtId="49" fontId="2" fillId="4" borderId="6" xfId="78" applyNumberFormat="1" applyFont="1" applyFill="1" applyProtection="1">
      <alignment horizontal="center" vertical="top" wrapText="1"/>
    </xf>
    <xf numFmtId="49" fontId="2" fillId="4" borderId="6" xfId="78" applyNumberFormat="1" applyFont="1" applyFill="1" applyBorder="1" applyProtection="1">
      <alignment horizontal="center" vertical="top" wrapText="1"/>
    </xf>
    <xf numFmtId="49" fontId="2" fillId="4" borderId="6" xfId="78" applyNumberFormat="1" applyFont="1" applyFill="1" applyBorder="1" applyAlignment="1" applyProtection="1">
      <alignment horizontal="center" vertical="top" wrapText="1"/>
    </xf>
    <xf numFmtId="49" fontId="2" fillId="4" borderId="6" xfId="79" applyNumberFormat="1" applyFill="1" applyBorder="1" applyProtection="1">
      <alignment horizontal="center" vertical="top"/>
    </xf>
    <xf numFmtId="49" fontId="2" fillId="4" borderId="6" xfId="78" applyNumberFormat="1" applyFill="1" applyBorder="1" applyProtection="1">
      <alignment horizontal="center" vertical="top" wrapText="1"/>
    </xf>
    <xf numFmtId="164" fontId="1" fillId="4" borderId="6" xfId="80" applyNumberFormat="1" applyFill="1" applyProtection="1">
      <alignment vertical="top"/>
    </xf>
    <xf numFmtId="49" fontId="2" fillId="4" borderId="6" xfId="78" applyNumberFormat="1" applyFill="1" applyProtection="1">
      <alignment horizontal="center" vertical="top" wrapText="1"/>
    </xf>
    <xf numFmtId="49" fontId="2" fillId="4" borderId="6" xfId="79" applyNumberFormat="1" applyFill="1" applyProtection="1">
      <alignment horizontal="center" vertical="top"/>
    </xf>
    <xf numFmtId="49" fontId="2" fillId="4" borderId="46" xfId="78" applyNumberFormat="1" applyFont="1" applyFill="1" applyBorder="1" applyAlignment="1" applyProtection="1">
      <alignment horizontal="center" vertical="top" wrapText="1"/>
    </xf>
    <xf numFmtId="0" fontId="17" fillId="4" borderId="70" xfId="0" applyNumberFormat="1" applyFont="1" applyFill="1" applyBorder="1" applyAlignment="1">
      <alignment horizontal="center" vertical="top" wrapText="1"/>
    </xf>
    <xf numFmtId="0" fontId="17" fillId="4" borderId="67" xfId="0" applyNumberFormat="1" applyFont="1" applyFill="1" applyBorder="1" applyAlignment="1">
      <alignment horizontal="center" vertical="top" wrapText="1"/>
    </xf>
    <xf numFmtId="49" fontId="11" fillId="4" borderId="3" xfId="69" applyNumberFormat="1" applyFill="1" applyBorder="1" applyProtection="1">
      <alignment horizontal="center" vertical="center" wrapText="1"/>
    </xf>
    <xf numFmtId="0" fontId="2" fillId="4" borderId="3" xfId="70" applyNumberFormat="1" applyFont="1" applyFill="1" applyBorder="1" applyAlignment="1" applyProtection="1">
      <alignment horizontal="center" vertical="top" wrapText="1"/>
    </xf>
    <xf numFmtId="49" fontId="11" fillId="4" borderId="6" xfId="69" applyNumberFormat="1" applyFill="1" applyBorder="1" applyProtection="1">
      <alignment horizontal="center" vertical="center" wrapText="1"/>
    </xf>
    <xf numFmtId="0" fontId="2" fillId="4" borderId="6" xfId="70" applyNumberFormat="1" applyFont="1" applyFill="1" applyBorder="1" applyAlignment="1" applyProtection="1">
      <alignment horizontal="center" vertical="top" wrapText="1"/>
    </xf>
    <xf numFmtId="49" fontId="2" fillId="4" borderId="6" xfId="71" applyNumberFormat="1" applyFont="1" applyFill="1" applyBorder="1" applyProtection="1">
      <alignment horizontal="center" vertical="top" wrapText="1"/>
    </xf>
    <xf numFmtId="49" fontId="2" fillId="4" borderId="46" xfId="71" applyNumberFormat="1" applyFont="1" applyFill="1" applyBorder="1" applyProtection="1">
      <alignment horizontal="center" vertical="top" wrapText="1"/>
    </xf>
    <xf numFmtId="49" fontId="11" fillId="4" borderId="46" xfId="71" applyNumberFormat="1" applyFill="1" applyBorder="1" applyProtection="1">
      <alignment horizontal="center" vertical="top" wrapText="1"/>
    </xf>
    <xf numFmtId="49" fontId="2" fillId="4" borderId="46" xfId="72" applyNumberFormat="1" applyFill="1" applyBorder="1" applyProtection="1">
      <alignment horizontal="center" vertical="top" wrapText="1"/>
    </xf>
    <xf numFmtId="0" fontId="11" fillId="4" borderId="3" xfId="68" applyNumberFormat="1" applyFill="1" applyBorder="1" applyProtection="1">
      <alignment horizontal="left" vertical="top" wrapText="1"/>
    </xf>
    <xf numFmtId="49" fontId="11" fillId="4" borderId="6" xfId="71" applyNumberFormat="1" applyFill="1" applyBorder="1" applyProtection="1">
      <alignment horizontal="center" vertical="top" wrapText="1"/>
    </xf>
    <xf numFmtId="49" fontId="2" fillId="4" borderId="6" xfId="72" applyNumberFormat="1" applyFill="1" applyBorder="1" applyProtection="1">
      <alignment horizontal="center" vertical="top" wrapText="1"/>
    </xf>
    <xf numFmtId="0" fontId="11" fillId="4" borderId="6" xfId="68" applyNumberFormat="1" applyFill="1" applyBorder="1" applyProtection="1">
      <alignment horizontal="left" vertical="top" wrapText="1"/>
    </xf>
    <xf numFmtId="49" fontId="2" fillId="4" borderId="3" xfId="72" applyNumberFormat="1" applyFill="1" applyProtection="1">
      <alignment horizontal="center" vertical="top" wrapText="1"/>
    </xf>
    <xf numFmtId="49" fontId="11" fillId="4" borderId="3" xfId="71" applyNumberFormat="1" applyFill="1" applyProtection="1">
      <alignment horizontal="center" vertical="top" wrapText="1"/>
    </xf>
    <xf numFmtId="49" fontId="2" fillId="4" borderId="48" xfId="71" applyNumberFormat="1" applyFont="1" applyFill="1" applyBorder="1" applyProtection="1">
      <alignment horizontal="center" vertical="top" wrapText="1"/>
    </xf>
    <xf numFmtId="49" fontId="11" fillId="4" borderId="48" xfId="71" applyNumberFormat="1" applyFill="1" applyBorder="1" applyProtection="1">
      <alignment horizontal="center" vertical="top" wrapText="1"/>
    </xf>
    <xf numFmtId="49" fontId="2" fillId="4" borderId="71" xfId="78" applyNumberFormat="1" applyFont="1" applyFill="1" applyBorder="1" applyAlignment="1" applyProtection="1">
      <alignment horizontal="center" vertical="top" wrapText="1"/>
    </xf>
    <xf numFmtId="0" fontId="17" fillId="4" borderId="56" xfId="0" applyNumberFormat="1" applyFont="1" applyFill="1" applyBorder="1" applyAlignment="1">
      <alignment horizontal="center" vertical="top" wrapText="1"/>
    </xf>
    <xf numFmtId="49" fontId="2" fillId="4" borderId="18" xfId="78" applyNumberFormat="1" applyFont="1" applyFill="1" applyBorder="1" applyProtection="1">
      <alignment horizontal="center" vertical="top" wrapText="1"/>
    </xf>
    <xf numFmtId="49" fontId="2" fillId="4" borderId="18" xfId="79" applyNumberFormat="1" applyFill="1" applyBorder="1" applyProtection="1">
      <alignment horizontal="center" vertical="top"/>
    </xf>
    <xf numFmtId="49" fontId="2" fillId="4" borderId="18" xfId="78" applyNumberFormat="1" applyFill="1" applyBorder="1" applyProtection="1">
      <alignment horizontal="center" vertical="top" wrapText="1"/>
    </xf>
    <xf numFmtId="49" fontId="2" fillId="4" borderId="46" xfId="78" applyNumberFormat="1" applyFont="1" applyFill="1" applyBorder="1" applyProtection="1">
      <alignment horizontal="center" vertical="top" wrapText="1"/>
    </xf>
    <xf numFmtId="49" fontId="2" fillId="4" borderId="46" xfId="79" applyNumberFormat="1" applyFill="1" applyBorder="1" applyProtection="1">
      <alignment horizontal="center" vertical="top"/>
    </xf>
    <xf numFmtId="49" fontId="11" fillId="4" borderId="71" xfId="71" applyNumberFormat="1" applyFill="1" applyBorder="1" applyProtection="1">
      <alignment horizontal="center" vertical="top" wrapText="1"/>
    </xf>
    <xf numFmtId="49" fontId="2" fillId="4" borderId="46" xfId="78" applyNumberFormat="1" applyFill="1" applyBorder="1" applyProtection="1">
      <alignment horizontal="center" vertical="top" wrapText="1"/>
    </xf>
    <xf numFmtId="164" fontId="2" fillId="4" borderId="42" xfId="73" applyNumberFormat="1" applyFill="1" applyBorder="1" applyProtection="1">
      <alignment vertical="top"/>
    </xf>
    <xf numFmtId="4" fontId="2" fillId="4" borderId="42" xfId="74" applyNumberFormat="1" applyFill="1" applyBorder="1" applyProtection="1">
      <alignment vertical="top" wrapText="1"/>
    </xf>
    <xf numFmtId="49" fontId="11" fillId="4" borderId="18" xfId="69" applyNumberFormat="1" applyFill="1" applyBorder="1" applyProtection="1">
      <alignment horizontal="center" vertical="center" wrapText="1"/>
    </xf>
    <xf numFmtId="0" fontId="2" fillId="4" borderId="18" xfId="70" applyNumberFormat="1" applyFont="1" applyFill="1" applyBorder="1" applyAlignment="1" applyProtection="1">
      <alignment horizontal="center" vertical="top" wrapText="1"/>
    </xf>
    <xf numFmtId="49" fontId="2" fillId="4" borderId="18" xfId="71" applyNumberFormat="1" applyFont="1" applyFill="1" applyBorder="1" applyAlignment="1" applyProtection="1">
      <alignment horizontal="center" vertical="top" wrapText="1"/>
    </xf>
    <xf numFmtId="49" fontId="2" fillId="4" borderId="18" xfId="71" applyNumberFormat="1" applyFont="1" applyFill="1" applyBorder="1" applyProtection="1">
      <alignment horizontal="center" vertical="top" wrapText="1"/>
    </xf>
    <xf numFmtId="49" fontId="11" fillId="4" borderId="18" xfId="71" applyNumberFormat="1" applyFill="1" applyBorder="1" applyProtection="1">
      <alignment horizontal="center" vertical="top" wrapText="1"/>
    </xf>
    <xf numFmtId="49" fontId="2" fillId="4" borderId="18" xfId="72" applyNumberFormat="1" applyFill="1" applyBorder="1" applyProtection="1">
      <alignment horizontal="center" vertical="top" wrapText="1"/>
    </xf>
    <xf numFmtId="164" fontId="2" fillId="4" borderId="47" xfId="73" applyNumberFormat="1" applyFill="1" applyBorder="1" applyProtection="1">
      <alignment vertical="top"/>
    </xf>
    <xf numFmtId="4" fontId="2" fillId="4" borderId="47" xfId="74" applyNumberFormat="1" applyFill="1" applyBorder="1" applyProtection="1">
      <alignment vertical="top" wrapText="1"/>
    </xf>
    <xf numFmtId="0" fontId="11" fillId="4" borderId="18" xfId="68" applyNumberFormat="1" applyFill="1" applyBorder="1" applyAlignment="1" applyProtection="1">
      <alignment horizontal="left" vertical="top" wrapText="1"/>
    </xf>
    <xf numFmtId="49" fontId="11" fillId="4" borderId="15" xfId="69" applyNumberFormat="1" applyFill="1" applyBorder="1" applyProtection="1">
      <alignment horizontal="center" vertical="center" wrapText="1"/>
    </xf>
    <xf numFmtId="164" fontId="2" fillId="4" borderId="18" xfId="73" applyNumberFormat="1" applyFill="1" applyBorder="1" applyProtection="1">
      <alignment vertical="top"/>
    </xf>
    <xf numFmtId="4" fontId="2" fillId="4" borderId="18" xfId="74" applyNumberFormat="1" applyFill="1" applyBorder="1" applyProtection="1">
      <alignment vertical="top" wrapText="1"/>
    </xf>
    <xf numFmtId="164" fontId="2" fillId="4" borderId="3" xfId="73" applyNumberFormat="1" applyFill="1" applyBorder="1" applyProtection="1">
      <alignment vertical="top"/>
    </xf>
    <xf numFmtId="4" fontId="2" fillId="4" borderId="3" xfId="74" applyNumberFormat="1" applyFill="1" applyBorder="1" applyProtection="1">
      <alignment vertical="top" wrapText="1"/>
    </xf>
    <xf numFmtId="164" fontId="2" fillId="4" borderId="6" xfId="73" applyNumberFormat="1" applyFill="1" applyBorder="1" applyProtection="1">
      <alignment vertical="top"/>
    </xf>
    <xf numFmtId="4" fontId="2" fillId="4" borderId="6" xfId="74" applyNumberFormat="1" applyFill="1" applyBorder="1" applyProtection="1">
      <alignment vertical="top" wrapText="1"/>
    </xf>
    <xf numFmtId="49" fontId="2" fillId="4" borderId="3" xfId="78" applyNumberFormat="1" applyFont="1" applyFill="1" applyBorder="1" applyAlignment="1" applyProtection="1">
      <alignment horizontal="center" vertical="top" wrapText="1"/>
    </xf>
    <xf numFmtId="49" fontId="2" fillId="4" borderId="53" xfId="78" applyNumberFormat="1" applyFont="1" applyFill="1" applyBorder="1" applyProtection="1">
      <alignment horizontal="center" vertical="top" wrapText="1"/>
    </xf>
    <xf numFmtId="49" fontId="2" fillId="4" borderId="38" xfId="78" applyNumberFormat="1" applyFont="1" applyFill="1" applyBorder="1" applyAlignment="1" applyProtection="1">
      <alignment horizontal="center" vertical="top" wrapText="1"/>
    </xf>
    <xf numFmtId="49" fontId="2" fillId="4" borderId="38" xfId="79" applyNumberFormat="1" applyFill="1" applyBorder="1" applyProtection="1">
      <alignment horizontal="center" vertical="top"/>
    </xf>
    <xf numFmtId="49" fontId="2" fillId="4" borderId="66" xfId="78" applyNumberFormat="1" applyFill="1" applyBorder="1" applyProtection="1">
      <alignment horizontal="center" vertical="top" wrapText="1"/>
    </xf>
    <xf numFmtId="49" fontId="2" fillId="4" borderId="72" xfId="78" applyNumberFormat="1" applyFont="1" applyFill="1" applyBorder="1" applyAlignment="1" applyProtection="1">
      <alignment horizontal="center" vertical="top" wrapText="1"/>
    </xf>
    <xf numFmtId="0" fontId="17" fillId="4" borderId="74" xfId="0" applyNumberFormat="1" applyFont="1" applyFill="1" applyBorder="1" applyAlignment="1">
      <alignment horizontal="center" vertical="top" wrapText="1"/>
    </xf>
    <xf numFmtId="0" fontId="2" fillId="4" borderId="6" xfId="75" applyNumberFormat="1" applyFill="1" applyBorder="1" applyProtection="1">
      <alignment horizontal="left" vertical="top" wrapText="1"/>
    </xf>
    <xf numFmtId="49" fontId="2" fillId="4" borderId="6" xfId="76" applyNumberFormat="1" applyFill="1" applyBorder="1" applyProtection="1">
      <alignment horizontal="center" vertical="center"/>
    </xf>
    <xf numFmtId="0" fontId="2" fillId="4" borderId="6" xfId="77" applyNumberFormat="1" applyFont="1" applyFill="1" applyBorder="1" applyAlignment="1" applyProtection="1">
      <alignment horizontal="center" vertical="top" wrapText="1"/>
    </xf>
    <xf numFmtId="164" fontId="1" fillId="4" borderId="6" xfId="80" applyNumberFormat="1" applyFill="1" applyBorder="1" applyProtection="1">
      <alignment vertical="top"/>
    </xf>
    <xf numFmtId="164" fontId="1" fillId="4" borderId="46" xfId="80" applyNumberFormat="1" applyFill="1" applyBorder="1" applyProtection="1">
      <alignment vertical="top"/>
    </xf>
    <xf numFmtId="0" fontId="17" fillId="4" borderId="68" xfId="0" applyNumberFormat="1" applyFont="1" applyFill="1" applyBorder="1" applyAlignment="1">
      <alignment horizontal="center" vertical="top" wrapText="1"/>
    </xf>
    <xf numFmtId="0" fontId="17" fillId="4" borderId="75" xfId="0" applyNumberFormat="1" applyFont="1" applyFill="1" applyBorder="1" applyAlignment="1">
      <alignment horizontal="center" vertical="top" wrapText="1"/>
    </xf>
    <xf numFmtId="0" fontId="17" fillId="4" borderId="69" xfId="0" applyNumberFormat="1" applyFont="1" applyFill="1" applyBorder="1" applyAlignment="1">
      <alignment horizontal="center" vertical="top" wrapText="1"/>
    </xf>
    <xf numFmtId="0" fontId="11" fillId="4" borderId="42" xfId="68" applyNumberFormat="1" applyFill="1" applyBorder="1" applyProtection="1">
      <alignment horizontal="left" vertical="top" wrapText="1"/>
    </xf>
    <xf numFmtId="49" fontId="11" fillId="4" borderId="42" xfId="69" applyNumberFormat="1" applyFill="1" applyBorder="1" applyProtection="1">
      <alignment horizontal="center" vertical="center" wrapText="1"/>
    </xf>
    <xf numFmtId="0" fontId="2" fillId="4" borderId="42" xfId="70" applyNumberFormat="1" applyFont="1" applyFill="1" applyBorder="1" applyAlignment="1" applyProtection="1">
      <alignment horizontal="center" vertical="top" wrapText="1"/>
    </xf>
    <xf numFmtId="49" fontId="2" fillId="4" borderId="42" xfId="71" applyNumberFormat="1" applyFont="1" applyFill="1" applyBorder="1" applyAlignment="1" applyProtection="1">
      <alignment horizontal="center" vertical="top" wrapText="1"/>
    </xf>
    <xf numFmtId="49" fontId="2" fillId="4" borderId="42" xfId="71" applyNumberFormat="1" applyFont="1" applyFill="1" applyBorder="1" applyProtection="1">
      <alignment horizontal="center" vertical="top" wrapText="1"/>
    </xf>
    <xf numFmtId="49" fontId="11" fillId="4" borderId="42" xfId="71" applyNumberFormat="1" applyFill="1" applyBorder="1" applyProtection="1">
      <alignment horizontal="center" vertical="top" wrapText="1"/>
    </xf>
    <xf numFmtId="49" fontId="2" fillId="4" borderId="42" xfId="72" applyNumberFormat="1" applyFill="1" applyBorder="1" applyProtection="1">
      <alignment horizontal="center" vertical="top" wrapText="1"/>
    </xf>
    <xf numFmtId="0" fontId="11" fillId="4" borderId="52" xfId="68" applyNumberFormat="1" applyFill="1" applyBorder="1" applyProtection="1">
      <alignment horizontal="left" vertical="top" wrapText="1"/>
    </xf>
    <xf numFmtId="49" fontId="11" fillId="4" borderId="52" xfId="69" applyNumberFormat="1" applyFill="1" applyBorder="1" applyProtection="1">
      <alignment horizontal="center" vertical="center" wrapText="1"/>
    </xf>
    <xf numFmtId="0" fontId="2" fillId="4" borderId="52" xfId="70" applyNumberFormat="1" applyFont="1" applyFill="1" applyBorder="1" applyAlignment="1" applyProtection="1">
      <alignment horizontal="center" vertical="top" wrapText="1"/>
    </xf>
    <xf numFmtId="49" fontId="2" fillId="4" borderId="52" xfId="71" applyNumberFormat="1" applyFont="1" applyFill="1" applyBorder="1" applyAlignment="1" applyProtection="1">
      <alignment horizontal="center" vertical="top" wrapText="1"/>
    </xf>
    <xf numFmtId="49" fontId="2" fillId="4" borderId="52" xfId="71" applyNumberFormat="1" applyFont="1" applyFill="1" applyBorder="1" applyProtection="1">
      <alignment horizontal="center" vertical="top" wrapText="1"/>
    </xf>
    <xf numFmtId="49" fontId="11" fillId="4" borderId="52" xfId="71" applyNumberFormat="1" applyFill="1" applyBorder="1" applyProtection="1">
      <alignment horizontal="center" vertical="top" wrapText="1"/>
    </xf>
    <xf numFmtId="49" fontId="2" fillId="4" borderId="52" xfId="72" applyNumberFormat="1" applyFill="1" applyBorder="1" applyProtection="1">
      <alignment horizontal="center" vertical="top" wrapText="1"/>
    </xf>
    <xf numFmtId="164" fontId="2" fillId="4" borderId="52" xfId="73" applyNumberFormat="1" applyFill="1" applyBorder="1" applyProtection="1">
      <alignment vertical="top"/>
    </xf>
    <xf numFmtId="4" fontId="2" fillId="4" borderId="52" xfId="74" applyNumberFormat="1" applyFill="1" applyBorder="1" applyProtection="1">
      <alignment vertical="top" wrapText="1"/>
    </xf>
    <xf numFmtId="0" fontId="11" fillId="4" borderId="47" xfId="68" applyNumberFormat="1" applyFill="1" applyBorder="1" applyProtection="1">
      <alignment horizontal="left" vertical="top" wrapText="1"/>
    </xf>
    <xf numFmtId="49" fontId="11" fillId="4" borderId="47" xfId="69" applyNumberFormat="1" applyFill="1" applyBorder="1" applyProtection="1">
      <alignment horizontal="center" vertical="center" wrapText="1"/>
    </xf>
    <xf numFmtId="0" fontId="2" fillId="4" borderId="47" xfId="70" applyNumberFormat="1" applyFont="1" applyFill="1" applyBorder="1" applyAlignment="1" applyProtection="1">
      <alignment horizontal="center" vertical="top" wrapText="1"/>
    </xf>
    <xf numFmtId="49" fontId="2" fillId="4" borderId="47" xfId="71" applyNumberFormat="1" applyFont="1" applyFill="1" applyBorder="1" applyAlignment="1" applyProtection="1">
      <alignment horizontal="center" vertical="top" wrapText="1"/>
    </xf>
    <xf numFmtId="49" fontId="2" fillId="4" borderId="47" xfId="71" applyNumberFormat="1" applyFont="1" applyFill="1" applyBorder="1" applyProtection="1">
      <alignment horizontal="center" vertical="top" wrapText="1"/>
    </xf>
    <xf numFmtId="49" fontId="11" fillId="4" borderId="47" xfId="71" applyNumberFormat="1" applyFill="1" applyBorder="1" applyProtection="1">
      <alignment horizontal="center" vertical="top" wrapText="1"/>
    </xf>
    <xf numFmtId="49" fontId="2" fillId="4" borderId="47" xfId="72" applyNumberFormat="1" applyFill="1" applyBorder="1" applyProtection="1">
      <alignment horizontal="center" vertical="top" wrapText="1"/>
    </xf>
    <xf numFmtId="49" fontId="2" fillId="4" borderId="18" xfId="78" applyNumberFormat="1" applyFont="1" applyFill="1" applyBorder="1" applyAlignment="1" applyProtection="1">
      <alignment horizontal="center" vertical="top" wrapText="1"/>
    </xf>
    <xf numFmtId="0" fontId="2" fillId="4" borderId="42" xfId="124" applyNumberFormat="1" applyFont="1" applyFill="1" applyBorder="1" applyAlignment="1">
      <alignment horizontal="center" vertical="top" wrapText="1"/>
    </xf>
    <xf numFmtId="0" fontId="17" fillId="4" borderId="21" xfId="0" applyNumberFormat="1" applyFont="1" applyFill="1" applyBorder="1" applyAlignment="1">
      <alignment horizontal="center" vertical="top" wrapText="1"/>
    </xf>
    <xf numFmtId="0" fontId="17" fillId="4" borderId="22" xfId="0" applyNumberFormat="1" applyFont="1" applyFill="1" applyBorder="1" applyAlignment="1">
      <alignment horizontal="center" vertical="top" wrapText="1"/>
    </xf>
    <xf numFmtId="0" fontId="11" fillId="4" borderId="18" xfId="68" applyNumberFormat="1" applyFill="1" applyBorder="1" applyProtection="1">
      <alignment horizontal="left" vertical="top" wrapText="1"/>
    </xf>
    <xf numFmtId="0" fontId="11" fillId="4" borderId="1" xfId="81" applyNumberFormat="1" applyFill="1" applyProtection="1">
      <alignment horizontal="left" wrapText="1"/>
    </xf>
    <xf numFmtId="49" fontId="11" fillId="4" borderId="11" xfId="82" applyNumberFormat="1" applyFill="1" applyProtection="1">
      <alignment horizontal="center"/>
    </xf>
    <xf numFmtId="0" fontId="11" fillId="4" borderId="11" xfId="83" applyNumberFormat="1" applyFill="1" applyAlignment="1" applyProtection="1">
      <alignment horizontal="center"/>
    </xf>
    <xf numFmtId="0" fontId="11" fillId="4" borderId="11" xfId="83" applyNumberFormat="1" applyFill="1" applyProtection="1">
      <alignment horizontal="center"/>
    </xf>
    <xf numFmtId="49" fontId="11" fillId="4" borderId="11" xfId="84" applyNumberFormat="1" applyFill="1" applyProtection="1">
      <alignment horizontal="center"/>
    </xf>
    <xf numFmtId="0" fontId="1" fillId="4" borderId="1" xfId="3" applyNumberFormat="1" applyFill="1" applyProtection="1"/>
    <xf numFmtId="0" fontId="1" fillId="4" borderId="1" xfId="3" applyNumberFormat="1" applyFill="1" applyAlignment="1" applyProtection="1">
      <alignment horizontal="center"/>
    </xf>
    <xf numFmtId="0" fontId="0" fillId="4" borderId="0" xfId="0" applyFill="1" applyProtection="1">
      <protection locked="0"/>
    </xf>
    <xf numFmtId="0" fontId="0" fillId="4" borderId="0" xfId="0" applyFill="1" applyAlignment="1" applyProtection="1">
      <alignment horizontal="center"/>
      <protection locked="0"/>
    </xf>
    <xf numFmtId="164" fontId="2" fillId="4" borderId="1" xfId="66" applyNumberFormat="1" applyFill="1" applyBorder="1" applyProtection="1">
      <alignment vertical="top"/>
    </xf>
    <xf numFmtId="0" fontId="11" fillId="4" borderId="3" xfId="68" applyNumberFormat="1" applyFill="1" applyBorder="1" applyAlignment="1" applyProtection="1">
      <alignment horizontal="left" vertical="top" wrapText="1"/>
    </xf>
    <xf numFmtId="0" fontId="11" fillId="4" borderId="18" xfId="68" applyNumberFormat="1" applyFill="1" applyBorder="1" applyAlignment="1" applyProtection="1">
      <alignment horizontal="left" vertical="top" wrapText="1"/>
    </xf>
    <xf numFmtId="0" fontId="11" fillId="4" borderId="3" xfId="68" applyNumberFormat="1" applyFill="1" applyAlignment="1" applyProtection="1">
      <alignment horizontal="left" vertical="top" wrapText="1"/>
    </xf>
    <xf numFmtId="0" fontId="11" fillId="4" borderId="6" xfId="68" applyNumberFormat="1" applyFill="1" applyBorder="1" applyAlignment="1" applyProtection="1">
      <alignment horizontal="left" vertical="top" wrapText="1"/>
    </xf>
    <xf numFmtId="0" fontId="4" fillId="4" borderId="1" xfId="46" applyNumberFormat="1" applyFill="1" applyProtection="1">
      <alignment horizontal="center" wrapText="1"/>
    </xf>
    <xf numFmtId="0" fontId="4" fillId="4" borderId="1" xfId="46" applyFill="1" applyProtection="1">
      <alignment horizontal="center" wrapText="1"/>
      <protection locked="0"/>
    </xf>
    <xf numFmtId="0" fontId="6" fillId="4" borderId="1" xfId="48" applyNumberFormat="1" applyFill="1" applyProtection="1">
      <alignment horizontal="center"/>
    </xf>
    <xf numFmtId="0" fontId="6" fillId="4" borderId="1" xfId="48" applyFill="1" applyProtection="1">
      <alignment horizontal="center"/>
      <protection locked="0"/>
    </xf>
    <xf numFmtId="0" fontId="2" fillId="4" borderId="4" xfId="55" applyNumberFormat="1" applyFill="1" applyProtection="1">
      <alignment horizontal="center" vertical="center" wrapText="1"/>
    </xf>
    <xf numFmtId="0" fontId="2" fillId="4" borderId="4" xfId="55" applyFill="1" applyProtection="1">
      <alignment horizontal="center" vertical="center" wrapText="1"/>
      <protection locked="0"/>
    </xf>
    <xf numFmtId="49" fontId="2" fillId="4" borderId="4" xfId="28" applyNumberFormat="1" applyFill="1" applyProtection="1">
      <alignment horizontal="center" vertical="center" wrapText="1"/>
    </xf>
    <xf numFmtId="49" fontId="2" fillId="4" borderId="4" xfId="28" applyFill="1" applyProtection="1">
      <alignment horizontal="center" vertical="center" wrapText="1"/>
      <protection locked="0"/>
    </xf>
    <xf numFmtId="49" fontId="2" fillId="4" borderId="4" xfId="29" applyNumberFormat="1" applyFill="1" applyProtection="1">
      <alignment horizontal="center" vertical="center" wrapText="1"/>
    </xf>
    <xf numFmtId="49" fontId="2" fillId="4" borderId="4" xfId="29" applyFill="1" applyProtection="1">
      <alignment horizontal="center" vertical="center" wrapText="1"/>
      <protection locked="0"/>
    </xf>
    <xf numFmtId="49" fontId="10" fillId="4" borderId="4" xfId="56" applyNumberFormat="1" applyFill="1" applyProtection="1">
      <alignment horizontal="center" vertical="center" wrapText="1"/>
    </xf>
    <xf numFmtId="49" fontId="10" fillId="4" borderId="4" xfId="56" applyFill="1" applyProtection="1">
      <alignment horizontal="center" vertical="center" wrapText="1"/>
      <protection locked="0"/>
    </xf>
    <xf numFmtId="49" fontId="2" fillId="4" borderId="4" xfId="33" applyNumberFormat="1" applyFill="1" applyAlignment="1" applyProtection="1">
      <alignment horizontal="center" vertical="center"/>
    </xf>
    <xf numFmtId="49" fontId="2" fillId="4" borderId="4" xfId="33" applyFill="1" applyAlignment="1" applyProtection="1">
      <alignment horizontal="center" vertical="center"/>
      <protection locked="0"/>
    </xf>
    <xf numFmtId="49" fontId="2" fillId="4" borderId="3" xfId="35" applyNumberFormat="1" applyFill="1" applyProtection="1">
      <alignment horizontal="center" vertical="center" wrapText="1"/>
    </xf>
    <xf numFmtId="49" fontId="2" fillId="4" borderId="3" xfId="35" applyFill="1" applyProtection="1">
      <alignment horizontal="center" vertical="center" wrapText="1"/>
      <protection locked="0"/>
    </xf>
    <xf numFmtId="49" fontId="10" fillId="4" borderId="8" xfId="57" applyNumberFormat="1" applyFill="1" applyProtection="1">
      <alignment horizontal="center" vertical="center" wrapText="1"/>
    </xf>
    <xf numFmtId="49" fontId="10" fillId="4" borderId="8" xfId="57" applyFill="1" applyProtection="1">
      <alignment horizontal="center" vertical="center" wrapText="1"/>
      <protection locked="0"/>
    </xf>
    <xf numFmtId="49" fontId="10" fillId="4" borderId="3" xfId="56" applyNumberFormat="1" applyFill="1" applyBorder="1" applyProtection="1">
      <alignment horizontal="center" vertical="center" wrapText="1"/>
    </xf>
    <xf numFmtId="49" fontId="10" fillId="4" borderId="6" xfId="56" applyNumberFormat="1" applyFill="1" applyBorder="1" applyProtection="1">
      <alignment horizontal="center" vertical="center" wrapText="1"/>
    </xf>
    <xf numFmtId="49" fontId="10" fillId="4" borderId="18" xfId="56" applyNumberFormat="1" applyFill="1" applyBorder="1" applyProtection="1">
      <alignment horizontal="center" vertical="center" wrapText="1"/>
    </xf>
    <xf numFmtId="49" fontId="10" fillId="4" borderId="4" xfId="58" applyNumberFormat="1" applyFill="1" applyProtection="1">
      <alignment horizontal="center" vertical="center"/>
    </xf>
    <xf numFmtId="49" fontId="10" fillId="4" borderId="4" xfId="58" applyFill="1" applyProtection="1">
      <alignment horizontal="center" vertical="center"/>
      <protection locked="0"/>
    </xf>
    <xf numFmtId="49" fontId="2" fillId="4" borderId="4" xfId="29" applyNumberFormat="1" applyFill="1" applyAlignment="1" applyProtection="1">
      <alignment horizontal="center" vertical="center" wrapText="1"/>
    </xf>
    <xf numFmtId="49" fontId="2" fillId="4" borderId="4" xfId="29" applyFill="1" applyAlignment="1" applyProtection="1">
      <alignment horizontal="center" vertical="center" wrapText="1"/>
      <protection locked="0"/>
    </xf>
    <xf numFmtId="49" fontId="2" fillId="4" borderId="13" xfId="29" applyFill="1" applyBorder="1" applyAlignment="1" applyProtection="1">
      <alignment horizontal="center" vertical="center" wrapText="1"/>
      <protection locked="0"/>
    </xf>
    <xf numFmtId="49" fontId="2" fillId="4" borderId="7" xfId="29" applyFill="1" applyBorder="1" applyAlignment="1" applyProtection="1">
      <alignment horizontal="center" vertical="center" wrapText="1"/>
      <protection locked="0"/>
    </xf>
    <xf numFmtId="49" fontId="2" fillId="4" borderId="14" xfId="29" applyFill="1" applyBorder="1" applyAlignment="1" applyProtection="1">
      <alignment horizontal="center" vertical="center" wrapText="1"/>
      <protection locked="0"/>
    </xf>
    <xf numFmtId="49" fontId="2" fillId="4" borderId="15" xfId="29" applyFill="1" applyBorder="1" applyAlignment="1" applyProtection="1">
      <alignment horizontal="center" vertical="center" wrapText="1"/>
      <protection locked="0"/>
    </xf>
    <xf numFmtId="49" fontId="2" fillId="4" borderId="2" xfId="29" applyFill="1" applyBorder="1" applyAlignment="1" applyProtection="1">
      <alignment horizontal="center" vertical="center" wrapText="1"/>
      <protection locked="0"/>
    </xf>
    <xf numFmtId="49" fontId="2" fillId="4" borderId="16" xfId="29" applyFill="1" applyBorder="1" applyAlignment="1" applyProtection="1">
      <alignment horizontal="center" vertical="center" wrapText="1"/>
      <protection locked="0"/>
    </xf>
    <xf numFmtId="49" fontId="2" fillId="4" borderId="8" xfId="29" applyFill="1" applyBorder="1" applyAlignment="1" applyProtection="1">
      <alignment horizontal="center" vertical="center" wrapText="1"/>
      <protection locked="0"/>
    </xf>
    <xf numFmtId="49" fontId="2" fillId="4" borderId="17" xfId="29" applyFill="1" applyBorder="1" applyAlignment="1" applyProtection="1">
      <alignment horizontal="center" vertical="center" wrapText="1"/>
      <protection locked="0"/>
    </xf>
    <xf numFmtId="49" fontId="2" fillId="4" borderId="5" xfId="29" applyFill="1" applyBorder="1" applyAlignment="1" applyProtection="1">
      <alignment horizontal="center" vertical="center" wrapText="1"/>
      <protection locked="0"/>
    </xf>
  </cellXfs>
  <cellStyles count="125">
    <cellStyle name="br" xfId="98"/>
    <cellStyle name="col" xfId="97"/>
    <cellStyle name="Normal" xfId="124"/>
    <cellStyle name="st110" xfId="24"/>
    <cellStyle name="st111" xfId="121"/>
    <cellStyle name="st112" xfId="77"/>
    <cellStyle name="st113" xfId="78"/>
    <cellStyle name="st114" xfId="122"/>
    <cellStyle name="st115" xfId="123"/>
    <cellStyle name="st116" xfId="72"/>
    <cellStyle name="st117" xfId="64"/>
    <cellStyle name="st118" xfId="67"/>
    <cellStyle name="st119" xfId="69"/>
    <cellStyle name="st120" xfId="70"/>
    <cellStyle name="st121" xfId="71"/>
    <cellStyle name="st122" xfId="74"/>
    <cellStyle name="style0" xfId="99"/>
    <cellStyle name="td" xfId="100"/>
    <cellStyle name="tr" xfId="96"/>
    <cellStyle name="xl100" xfId="53"/>
    <cellStyle name="xl101" xfId="61"/>
    <cellStyle name="xl102" xfId="65"/>
    <cellStyle name="xl103" xfId="83"/>
    <cellStyle name="xl104" xfId="118"/>
    <cellStyle name="xl105" xfId="87"/>
    <cellStyle name="xl106" xfId="90"/>
    <cellStyle name="xl107" xfId="93"/>
    <cellStyle name="xl108" xfId="91"/>
    <cellStyle name="xl109" xfId="84"/>
    <cellStyle name="xl110" xfId="89"/>
    <cellStyle name="xl111" xfId="92"/>
    <cellStyle name="xl112" xfId="94"/>
    <cellStyle name="xl113" xfId="95"/>
    <cellStyle name="xl114" xfId="54"/>
    <cellStyle name="xl115" xfId="48"/>
    <cellStyle name="xl116" xfId="56"/>
    <cellStyle name="xl117" xfId="62"/>
    <cellStyle name="xl118" xfId="66"/>
    <cellStyle name="xl119" xfId="73"/>
    <cellStyle name="xl120" xfId="49"/>
    <cellStyle name="xl121" xfId="58"/>
    <cellStyle name="xl122" xfId="46"/>
    <cellStyle name="xl123" xfId="57"/>
    <cellStyle name="xl124" xfId="119"/>
    <cellStyle name="xl125" xfId="120"/>
    <cellStyle name="xl21" xfId="101"/>
    <cellStyle name="xl22" xfId="1"/>
    <cellStyle name="xl23" xfId="7"/>
    <cellStyle name="xl24" xfId="18"/>
    <cellStyle name="xl25" xfId="25"/>
    <cellStyle name="xl26" xfId="27"/>
    <cellStyle name="xl27" xfId="31"/>
    <cellStyle name="xl28" xfId="32"/>
    <cellStyle name="xl29" xfId="34"/>
    <cellStyle name="xl30" xfId="36"/>
    <cellStyle name="xl31" xfId="102"/>
    <cellStyle name="xl32" xfId="75"/>
    <cellStyle name="xl33" xfId="103"/>
    <cellStyle name="xl34" xfId="38"/>
    <cellStyle name="xl35" xfId="21"/>
    <cellStyle name="xl36" xfId="104"/>
    <cellStyle name="xl37" xfId="2"/>
    <cellStyle name="xl38" xfId="8"/>
    <cellStyle name="xl39" xfId="19"/>
    <cellStyle name="xl40" xfId="23"/>
    <cellStyle name="xl41" xfId="26"/>
    <cellStyle name="xl42" xfId="28"/>
    <cellStyle name="xl43" xfId="76"/>
    <cellStyle name="xl44" xfId="105"/>
    <cellStyle name="xl45" xfId="106"/>
    <cellStyle name="xl46" xfId="39"/>
    <cellStyle name="xl47" xfId="9"/>
    <cellStyle name="xl48" xfId="3"/>
    <cellStyle name="xl49" xfId="14"/>
    <cellStyle name="xl50" xfId="29"/>
    <cellStyle name="xl51" xfId="37"/>
    <cellStyle name="xl52" xfId="107"/>
    <cellStyle name="xl53" xfId="108"/>
    <cellStyle name="xl54" xfId="109"/>
    <cellStyle name="xl55" xfId="40"/>
    <cellStyle name="xl56" xfId="20"/>
    <cellStyle name="xl57" xfId="79"/>
    <cellStyle name="xl58" xfId="110"/>
    <cellStyle name="xl59" xfId="43"/>
    <cellStyle name="xl60" xfId="33"/>
    <cellStyle name="xl61" xfId="44"/>
    <cellStyle name="xl62" xfId="111"/>
    <cellStyle name="xl63" xfId="41"/>
    <cellStyle name="xl64" xfId="10"/>
    <cellStyle name="xl65" xfId="45"/>
    <cellStyle name="xl66" xfId="42"/>
    <cellStyle name="xl67" xfId="15"/>
    <cellStyle name="xl68" xfId="16"/>
    <cellStyle name="xl69" xfId="22"/>
    <cellStyle name="xl70" xfId="112"/>
    <cellStyle name="xl71" xfId="80"/>
    <cellStyle name="xl72" xfId="113"/>
    <cellStyle name="xl73" xfId="30"/>
    <cellStyle name="xl74" xfId="11"/>
    <cellStyle name="xl75" xfId="4"/>
    <cellStyle name="xl76" xfId="12"/>
    <cellStyle name="xl77" xfId="13"/>
    <cellStyle name="xl78" xfId="17"/>
    <cellStyle name="xl79" xfId="35"/>
    <cellStyle name="xl80" xfId="5"/>
    <cellStyle name="xl81" xfId="6"/>
    <cellStyle name="xl82" xfId="114"/>
    <cellStyle name="xl83" xfId="115"/>
    <cellStyle name="xl84" xfId="50"/>
    <cellStyle name="xl85" xfId="51"/>
    <cellStyle name="xl86" xfId="47"/>
    <cellStyle name="xl87" xfId="55"/>
    <cellStyle name="xl88" xfId="59"/>
    <cellStyle name="xl89" xfId="63"/>
    <cellStyle name="xl90" xfId="68"/>
    <cellStyle name="xl91" xfId="81"/>
    <cellStyle name="xl92" xfId="85"/>
    <cellStyle name="xl93" xfId="52"/>
    <cellStyle name="xl94" xfId="60"/>
    <cellStyle name="xl95" xfId="116"/>
    <cellStyle name="xl96" xfId="117"/>
    <cellStyle name="xl97" xfId="82"/>
    <cellStyle name="xl98" xfId="86"/>
    <cellStyle name="xl99" xfId="8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09"/>
  <sheetViews>
    <sheetView tabSelected="1" topLeftCell="T50" zoomScaleNormal="100" workbookViewId="0">
      <selection activeCell="AK29" sqref="AK29"/>
    </sheetView>
  </sheetViews>
  <sheetFormatPr defaultColWidth="9.109375" defaultRowHeight="14.4" x14ac:dyDescent="0.3"/>
  <cols>
    <col min="1" max="1" width="40" style="1" customWidth="1"/>
    <col min="2" max="2" width="9.109375" style="1" customWidth="1"/>
    <col min="3" max="3" width="14.44140625" style="18" customWidth="1"/>
    <col min="4" max="5" width="9.109375" style="18" customWidth="1"/>
    <col min="6" max="6" width="17" style="1" customWidth="1"/>
    <col min="7" max="9" width="9.109375" style="1" customWidth="1"/>
    <col min="10" max="10" width="15.6640625" style="1" customWidth="1"/>
    <col min="11" max="12" width="9.109375" style="1" customWidth="1"/>
    <col min="13" max="13" width="24.109375" style="1" customWidth="1"/>
    <col min="14" max="16" width="9.109375" style="1" customWidth="1"/>
    <col min="17" max="17" width="15.6640625" style="1" customWidth="1"/>
    <col min="18" max="19" width="9.109375" style="1" customWidth="1"/>
    <col min="20" max="20" width="15.33203125" style="1" customWidth="1"/>
    <col min="21" max="22" width="9.109375" style="1" customWidth="1"/>
    <col min="23" max="23" width="19.88671875" style="1" customWidth="1"/>
    <col min="24" max="25" width="9.109375" style="1" customWidth="1"/>
    <col min="26" max="26" width="26.6640625" style="1" customWidth="1"/>
    <col min="27" max="28" width="9.109375" style="1" customWidth="1"/>
    <col min="29" max="29" width="30.109375" style="18" customWidth="1"/>
    <col min="30" max="31" width="9.109375" style="18" customWidth="1"/>
    <col min="32" max="33" width="9.109375" style="1" customWidth="1"/>
    <col min="34" max="34" width="11.33203125" style="1" customWidth="1"/>
    <col min="35" max="35" width="10.88671875" style="1" customWidth="1"/>
    <col min="36" max="36" width="11.109375" style="200" customWidth="1"/>
    <col min="37" max="37" width="11.33203125" style="200" customWidth="1"/>
    <col min="38" max="38" width="10.6640625" style="200" customWidth="1"/>
    <col min="39" max="39" width="11" style="200" customWidth="1"/>
    <col min="40" max="41" width="11.33203125" style="200" customWidth="1"/>
    <col min="42" max="42" width="10.5546875" style="200" customWidth="1"/>
    <col min="43" max="43" width="11.33203125" style="200" customWidth="1"/>
    <col min="44" max="44" width="10.5546875" style="200" customWidth="1"/>
    <col min="45" max="45" width="11.109375" style="200" customWidth="1"/>
    <col min="46" max="46" width="11.33203125" style="1" customWidth="1"/>
    <col min="47" max="47" width="11.6640625" style="1" customWidth="1"/>
    <col min="48" max="48" width="11" style="1" customWidth="1"/>
    <col min="49" max="49" width="10.6640625" style="1" customWidth="1"/>
    <col min="50" max="50" width="10.44140625" style="1" customWidth="1"/>
    <col min="51" max="51" width="10.6640625" style="1" customWidth="1"/>
    <col min="52" max="53" width="9.109375" style="1" customWidth="1"/>
    <col min="54" max="16384" width="9.109375" style="1"/>
  </cols>
  <sheetData>
    <row r="1" spans="1:53" ht="12.75" customHeight="1" x14ac:dyDescent="0.3">
      <c r="A1" s="207" t="s">
        <v>635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66"/>
      <c r="AS1" s="66"/>
      <c r="AT1" s="66"/>
      <c r="AU1" s="66"/>
      <c r="AV1" s="66"/>
      <c r="AW1" s="66"/>
      <c r="AX1" s="66"/>
      <c r="AY1" s="66"/>
      <c r="AZ1" s="66"/>
      <c r="BA1" s="2"/>
    </row>
    <row r="2" spans="1:53" ht="12.75" customHeight="1" x14ac:dyDescent="0.3">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66"/>
      <c r="AS2" s="66"/>
      <c r="AT2" s="66"/>
      <c r="AU2" s="66"/>
      <c r="AV2" s="66"/>
      <c r="AW2" s="66"/>
      <c r="AX2" s="66"/>
      <c r="AY2" s="66"/>
      <c r="AZ2" s="66"/>
      <c r="BA2" s="2"/>
    </row>
    <row r="3" spans="1:53" ht="12.75" customHeight="1" x14ac:dyDescent="0.3">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67"/>
      <c r="AJ3" s="67"/>
      <c r="AK3" s="67"/>
      <c r="AL3" s="67"/>
      <c r="AM3" s="67"/>
      <c r="AN3" s="67"/>
      <c r="AO3" s="67"/>
      <c r="AP3" s="67"/>
      <c r="AQ3" s="67"/>
      <c r="AR3" s="66"/>
      <c r="AS3" s="66"/>
      <c r="AT3" s="66"/>
      <c r="AU3" s="202"/>
      <c r="AV3" s="66"/>
      <c r="AW3" s="66"/>
      <c r="AX3" s="66"/>
      <c r="AY3" s="66"/>
      <c r="AZ3" s="66"/>
      <c r="BA3" s="2"/>
    </row>
    <row r="4" spans="1:53" ht="15" customHeight="1" x14ac:dyDescent="0.3">
      <c r="A4" s="69" t="s">
        <v>29</v>
      </c>
      <c r="B4" s="66"/>
      <c r="C4" s="70"/>
      <c r="D4" s="70"/>
      <c r="E4" s="70"/>
      <c r="F4" s="66"/>
      <c r="G4" s="66"/>
      <c r="H4" s="66"/>
      <c r="I4" s="66"/>
      <c r="J4" s="66"/>
      <c r="K4" s="66"/>
      <c r="L4" s="66"/>
      <c r="M4" s="66"/>
      <c r="N4" s="66"/>
      <c r="O4" s="66"/>
      <c r="P4" s="66"/>
      <c r="Q4" s="66"/>
      <c r="R4" s="66"/>
      <c r="S4" s="66"/>
      <c r="T4" s="66"/>
      <c r="U4" s="66"/>
      <c r="V4" s="66"/>
      <c r="W4" s="66"/>
      <c r="X4" s="66"/>
      <c r="Y4" s="66"/>
      <c r="Z4" s="66"/>
      <c r="AA4" s="66"/>
      <c r="AB4" s="66"/>
      <c r="AC4" s="70"/>
      <c r="AD4" s="70"/>
      <c r="AE4" s="70"/>
      <c r="AF4" s="66"/>
      <c r="AG4" s="66"/>
      <c r="AH4" s="66"/>
      <c r="AI4" s="66"/>
      <c r="AJ4" s="66"/>
      <c r="AK4" s="66"/>
      <c r="AL4" s="66"/>
      <c r="AM4" s="66"/>
      <c r="AN4" s="66"/>
      <c r="AO4" s="66"/>
      <c r="AP4" s="66"/>
      <c r="AQ4" s="66"/>
      <c r="AR4" s="66"/>
      <c r="AS4" s="66"/>
      <c r="AT4" s="66"/>
      <c r="AU4" s="66"/>
      <c r="AV4" s="66"/>
      <c r="AW4" s="66"/>
      <c r="AX4" s="66"/>
      <c r="AY4" s="66"/>
      <c r="AZ4" s="66"/>
      <c r="BA4" s="2"/>
    </row>
    <row r="5" spans="1:53" ht="15" customHeight="1" x14ac:dyDescent="0.3">
      <c r="A5" s="66"/>
      <c r="B5" s="66"/>
      <c r="C5" s="70"/>
      <c r="D5" s="70"/>
      <c r="E5" s="70"/>
      <c r="F5" s="66"/>
      <c r="G5" s="66"/>
      <c r="H5" s="66"/>
      <c r="I5" s="66"/>
      <c r="J5" s="66"/>
      <c r="K5" s="66"/>
      <c r="L5" s="66"/>
      <c r="M5" s="66"/>
      <c r="N5" s="66"/>
      <c r="O5" s="66"/>
      <c r="P5" s="66"/>
      <c r="Q5" s="66"/>
      <c r="R5" s="66"/>
      <c r="S5" s="66"/>
      <c r="T5" s="66"/>
      <c r="U5" s="66"/>
      <c r="V5" s="66"/>
      <c r="W5" s="66"/>
      <c r="X5" s="66"/>
      <c r="Y5" s="66"/>
      <c r="Z5" s="66"/>
      <c r="AA5" s="66"/>
      <c r="AB5" s="66"/>
      <c r="AC5" s="70"/>
      <c r="AD5" s="70"/>
      <c r="AE5" s="70"/>
      <c r="AF5" s="66"/>
      <c r="AG5" s="66"/>
      <c r="AH5" s="66"/>
      <c r="AI5" s="66"/>
      <c r="AJ5" s="66"/>
      <c r="AK5" s="66"/>
      <c r="AL5" s="66"/>
      <c r="AM5" s="66"/>
      <c r="AN5" s="66"/>
      <c r="AO5" s="66"/>
      <c r="AP5" s="66"/>
      <c r="AQ5" s="66"/>
      <c r="AR5" s="66"/>
      <c r="AS5" s="66"/>
      <c r="AT5" s="66"/>
      <c r="AU5" s="66"/>
      <c r="AV5" s="66"/>
      <c r="AW5" s="66"/>
      <c r="AX5" s="66"/>
      <c r="AY5" s="66"/>
      <c r="AZ5" s="66"/>
      <c r="BA5" s="2"/>
    </row>
    <row r="6" spans="1:53" ht="12.75" customHeight="1" x14ac:dyDescent="0.3">
      <c r="A6" s="211" t="s">
        <v>8</v>
      </c>
      <c r="B6" s="213" t="s">
        <v>0</v>
      </c>
      <c r="C6" s="215" t="s">
        <v>1</v>
      </c>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32"/>
      <c r="AD6" s="233"/>
      <c r="AE6" s="234"/>
      <c r="AF6" s="215" t="s">
        <v>2</v>
      </c>
      <c r="AG6" s="213" t="s">
        <v>3</v>
      </c>
      <c r="AH6" s="217" t="s">
        <v>4</v>
      </c>
      <c r="AI6" s="218"/>
      <c r="AJ6" s="218"/>
      <c r="AK6" s="218"/>
      <c r="AL6" s="218"/>
      <c r="AM6" s="218"/>
      <c r="AN6" s="217" t="s">
        <v>30</v>
      </c>
      <c r="AO6" s="218"/>
      <c r="AP6" s="218"/>
      <c r="AQ6" s="218"/>
      <c r="AR6" s="218"/>
      <c r="AS6" s="218"/>
      <c r="AT6" s="217" t="s">
        <v>31</v>
      </c>
      <c r="AU6" s="218"/>
      <c r="AV6" s="218"/>
      <c r="AW6" s="223" t="s">
        <v>32</v>
      </c>
      <c r="AX6" s="224"/>
      <c r="AY6" s="224"/>
      <c r="AZ6" s="217" t="s">
        <v>5</v>
      </c>
      <c r="BA6" s="2"/>
    </row>
    <row r="7" spans="1:53" ht="12.75" customHeight="1" x14ac:dyDescent="0.3">
      <c r="A7" s="212"/>
      <c r="B7" s="214"/>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35"/>
      <c r="AD7" s="236"/>
      <c r="AE7" s="237"/>
      <c r="AF7" s="216"/>
      <c r="AG7" s="214"/>
      <c r="AH7" s="218"/>
      <c r="AI7" s="218"/>
      <c r="AJ7" s="218"/>
      <c r="AK7" s="218"/>
      <c r="AL7" s="218"/>
      <c r="AM7" s="218"/>
      <c r="AN7" s="218"/>
      <c r="AO7" s="218"/>
      <c r="AP7" s="218"/>
      <c r="AQ7" s="218"/>
      <c r="AR7" s="218"/>
      <c r="AS7" s="218"/>
      <c r="AT7" s="218"/>
      <c r="AU7" s="218"/>
      <c r="AV7" s="218"/>
      <c r="AW7" s="224"/>
      <c r="AX7" s="224"/>
      <c r="AY7" s="224"/>
      <c r="AZ7" s="218"/>
      <c r="BA7" s="2"/>
    </row>
    <row r="8" spans="1:53" ht="12.75" customHeight="1" x14ac:dyDescent="0.3">
      <c r="A8" s="212"/>
      <c r="B8" s="214"/>
      <c r="C8" s="215" t="s">
        <v>6</v>
      </c>
      <c r="D8" s="216"/>
      <c r="E8" s="216"/>
      <c r="F8" s="216"/>
      <c r="G8" s="216"/>
      <c r="H8" s="216"/>
      <c r="I8" s="216"/>
      <c r="J8" s="216"/>
      <c r="K8" s="216"/>
      <c r="L8" s="216"/>
      <c r="M8" s="216"/>
      <c r="N8" s="216"/>
      <c r="O8" s="216"/>
      <c r="P8" s="216"/>
      <c r="Q8" s="216"/>
      <c r="R8" s="216"/>
      <c r="S8" s="216"/>
      <c r="T8" s="216"/>
      <c r="U8" s="216"/>
      <c r="V8" s="216"/>
      <c r="W8" s="215" t="s">
        <v>7</v>
      </c>
      <c r="X8" s="216"/>
      <c r="Y8" s="216"/>
      <c r="Z8" s="216"/>
      <c r="AA8" s="216"/>
      <c r="AB8" s="216"/>
      <c r="AC8" s="238" t="s">
        <v>430</v>
      </c>
      <c r="AD8" s="239"/>
      <c r="AE8" s="240"/>
      <c r="AF8" s="216"/>
      <c r="AG8" s="214"/>
      <c r="AH8" s="218"/>
      <c r="AI8" s="218"/>
      <c r="AJ8" s="218"/>
      <c r="AK8" s="218"/>
      <c r="AL8" s="218"/>
      <c r="AM8" s="218"/>
      <c r="AN8" s="218"/>
      <c r="AO8" s="218"/>
      <c r="AP8" s="218"/>
      <c r="AQ8" s="218"/>
      <c r="AR8" s="218"/>
      <c r="AS8" s="218"/>
      <c r="AT8" s="218"/>
      <c r="AU8" s="218"/>
      <c r="AV8" s="218"/>
      <c r="AW8" s="224"/>
      <c r="AX8" s="224"/>
      <c r="AY8" s="224"/>
      <c r="AZ8" s="218"/>
      <c r="BA8" s="2"/>
    </row>
    <row r="9" spans="1:53" ht="36" customHeight="1" x14ac:dyDescent="0.3">
      <c r="A9" s="212"/>
      <c r="B9" s="214"/>
      <c r="C9" s="219" t="s">
        <v>9</v>
      </c>
      <c r="D9" s="220"/>
      <c r="E9" s="220"/>
      <c r="F9" s="215" t="s">
        <v>10</v>
      </c>
      <c r="G9" s="216"/>
      <c r="H9" s="216"/>
      <c r="I9" s="216"/>
      <c r="J9" s="215" t="s">
        <v>11</v>
      </c>
      <c r="K9" s="216"/>
      <c r="L9" s="216"/>
      <c r="M9" s="221" t="s">
        <v>12</v>
      </c>
      <c r="N9" s="222"/>
      <c r="O9" s="222"/>
      <c r="P9" s="222"/>
      <c r="Q9" s="215" t="s">
        <v>13</v>
      </c>
      <c r="R9" s="216"/>
      <c r="S9" s="216"/>
      <c r="T9" s="215" t="s">
        <v>14</v>
      </c>
      <c r="U9" s="216"/>
      <c r="V9" s="216"/>
      <c r="W9" s="215" t="s">
        <v>15</v>
      </c>
      <c r="X9" s="216"/>
      <c r="Y9" s="216"/>
      <c r="Z9" s="215" t="s">
        <v>16</v>
      </c>
      <c r="AA9" s="216"/>
      <c r="AB9" s="216"/>
      <c r="AC9" s="215" t="s">
        <v>431</v>
      </c>
      <c r="AD9" s="216"/>
      <c r="AE9" s="216"/>
      <c r="AF9" s="216"/>
      <c r="AG9" s="214"/>
      <c r="AH9" s="217" t="s">
        <v>17</v>
      </c>
      <c r="AI9" s="218"/>
      <c r="AJ9" s="217" t="s">
        <v>18</v>
      </c>
      <c r="AK9" s="217" t="s">
        <v>19</v>
      </c>
      <c r="AL9" s="217" t="s">
        <v>33</v>
      </c>
      <c r="AM9" s="218"/>
      <c r="AN9" s="217" t="s">
        <v>17</v>
      </c>
      <c r="AO9" s="218"/>
      <c r="AP9" s="217" t="s">
        <v>18</v>
      </c>
      <c r="AQ9" s="217" t="s">
        <v>19</v>
      </c>
      <c r="AR9" s="217" t="s">
        <v>33</v>
      </c>
      <c r="AS9" s="218"/>
      <c r="AT9" s="217" t="s">
        <v>34</v>
      </c>
      <c r="AU9" s="225" t="s">
        <v>35</v>
      </c>
      <c r="AV9" s="217" t="s">
        <v>36</v>
      </c>
      <c r="AW9" s="217" t="s">
        <v>34</v>
      </c>
      <c r="AX9" s="217" t="s">
        <v>35</v>
      </c>
      <c r="AY9" s="217" t="s">
        <v>36</v>
      </c>
      <c r="AZ9" s="218"/>
      <c r="BA9" s="2"/>
    </row>
    <row r="10" spans="1:53" ht="12.75" customHeight="1" x14ac:dyDescent="0.3">
      <c r="A10" s="212"/>
      <c r="B10" s="214"/>
      <c r="C10" s="230" t="s">
        <v>20</v>
      </c>
      <c r="D10" s="230" t="s">
        <v>21</v>
      </c>
      <c r="E10" s="230" t="s">
        <v>22</v>
      </c>
      <c r="F10" s="215" t="s">
        <v>20</v>
      </c>
      <c r="G10" s="215" t="s">
        <v>21</v>
      </c>
      <c r="H10" s="215" t="s">
        <v>22</v>
      </c>
      <c r="I10" s="215" t="s">
        <v>23</v>
      </c>
      <c r="J10" s="215" t="s">
        <v>20</v>
      </c>
      <c r="K10" s="215" t="s">
        <v>24</v>
      </c>
      <c r="L10" s="215" t="s">
        <v>22</v>
      </c>
      <c r="M10" s="215" t="s">
        <v>20</v>
      </c>
      <c r="N10" s="215" t="s">
        <v>24</v>
      </c>
      <c r="O10" s="215" t="s">
        <v>22</v>
      </c>
      <c r="P10" s="215" t="s">
        <v>23</v>
      </c>
      <c r="Q10" s="215" t="s">
        <v>20</v>
      </c>
      <c r="R10" s="215" t="s">
        <v>24</v>
      </c>
      <c r="S10" s="215" t="s">
        <v>22</v>
      </c>
      <c r="T10" s="215" t="s">
        <v>20</v>
      </c>
      <c r="U10" s="215" t="s">
        <v>24</v>
      </c>
      <c r="V10" s="215" t="s">
        <v>22</v>
      </c>
      <c r="W10" s="215" t="s">
        <v>20</v>
      </c>
      <c r="X10" s="215" t="s">
        <v>21</v>
      </c>
      <c r="Y10" s="215" t="s">
        <v>22</v>
      </c>
      <c r="Z10" s="215" t="s">
        <v>20</v>
      </c>
      <c r="AA10" s="215" t="s">
        <v>24</v>
      </c>
      <c r="AB10" s="215" t="s">
        <v>22</v>
      </c>
      <c r="AC10" s="230" t="s">
        <v>20</v>
      </c>
      <c r="AD10" s="230" t="s">
        <v>24</v>
      </c>
      <c r="AE10" s="230" t="s">
        <v>22</v>
      </c>
      <c r="AF10" s="216"/>
      <c r="AG10" s="213" t="s">
        <v>37</v>
      </c>
      <c r="AH10" s="218"/>
      <c r="AI10" s="218"/>
      <c r="AJ10" s="218"/>
      <c r="AK10" s="218"/>
      <c r="AL10" s="218"/>
      <c r="AM10" s="218"/>
      <c r="AN10" s="218"/>
      <c r="AO10" s="218"/>
      <c r="AP10" s="218"/>
      <c r="AQ10" s="218"/>
      <c r="AR10" s="218"/>
      <c r="AS10" s="218"/>
      <c r="AT10" s="218"/>
      <c r="AU10" s="226"/>
      <c r="AV10" s="218"/>
      <c r="AW10" s="218"/>
      <c r="AX10" s="218"/>
      <c r="AY10" s="218"/>
      <c r="AZ10" s="218"/>
      <c r="BA10" s="2"/>
    </row>
    <row r="11" spans="1:53" ht="12.75" customHeight="1" x14ac:dyDescent="0.3">
      <c r="A11" s="212"/>
      <c r="B11" s="214"/>
      <c r="C11" s="231"/>
      <c r="D11" s="231"/>
      <c r="E11" s="231"/>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31"/>
      <c r="AD11" s="231"/>
      <c r="AE11" s="231"/>
      <c r="AF11" s="216"/>
      <c r="AG11" s="214"/>
      <c r="AH11" s="217" t="s">
        <v>25</v>
      </c>
      <c r="AI11" s="217" t="s">
        <v>26</v>
      </c>
      <c r="AJ11" s="218"/>
      <c r="AK11" s="218"/>
      <c r="AL11" s="228" t="s">
        <v>38</v>
      </c>
      <c r="AM11" s="228" t="s">
        <v>39</v>
      </c>
      <c r="AN11" s="217" t="s">
        <v>25</v>
      </c>
      <c r="AO11" s="217" t="s">
        <v>26</v>
      </c>
      <c r="AP11" s="218"/>
      <c r="AQ11" s="218"/>
      <c r="AR11" s="228" t="s">
        <v>38</v>
      </c>
      <c r="AS11" s="228" t="s">
        <v>39</v>
      </c>
      <c r="AT11" s="218"/>
      <c r="AU11" s="226"/>
      <c r="AV11" s="218"/>
      <c r="AW11" s="218"/>
      <c r="AX11" s="218"/>
      <c r="AY11" s="218"/>
      <c r="AZ11" s="218"/>
      <c r="BA11" s="2"/>
    </row>
    <row r="12" spans="1:53" ht="12.75" customHeight="1" x14ac:dyDescent="0.3">
      <c r="A12" s="212"/>
      <c r="B12" s="214"/>
      <c r="C12" s="231"/>
      <c r="D12" s="231"/>
      <c r="E12" s="231"/>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31"/>
      <c r="AD12" s="231"/>
      <c r="AE12" s="231"/>
      <c r="AF12" s="216"/>
      <c r="AG12" s="214"/>
      <c r="AH12" s="218"/>
      <c r="AI12" s="218"/>
      <c r="AJ12" s="218"/>
      <c r="AK12" s="218"/>
      <c r="AL12" s="229"/>
      <c r="AM12" s="229"/>
      <c r="AN12" s="218"/>
      <c r="AO12" s="218"/>
      <c r="AP12" s="218"/>
      <c r="AQ12" s="218"/>
      <c r="AR12" s="229"/>
      <c r="AS12" s="229"/>
      <c r="AT12" s="218"/>
      <c r="AU12" s="226"/>
      <c r="AV12" s="218"/>
      <c r="AW12" s="218"/>
      <c r="AX12" s="218"/>
      <c r="AY12" s="218"/>
      <c r="AZ12" s="218"/>
      <c r="BA12" s="2"/>
    </row>
    <row r="13" spans="1:53" ht="12.75" customHeight="1" x14ac:dyDescent="0.3">
      <c r="A13" s="212"/>
      <c r="B13" s="214"/>
      <c r="C13" s="231"/>
      <c r="D13" s="231"/>
      <c r="E13" s="231"/>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31"/>
      <c r="AD13" s="231"/>
      <c r="AE13" s="231"/>
      <c r="AF13" s="216"/>
      <c r="AG13" s="214"/>
      <c r="AH13" s="218"/>
      <c r="AI13" s="218"/>
      <c r="AJ13" s="218"/>
      <c r="AK13" s="218"/>
      <c r="AL13" s="229"/>
      <c r="AM13" s="229"/>
      <c r="AN13" s="218"/>
      <c r="AO13" s="218"/>
      <c r="AP13" s="218"/>
      <c r="AQ13" s="218"/>
      <c r="AR13" s="229"/>
      <c r="AS13" s="229"/>
      <c r="AT13" s="218"/>
      <c r="AU13" s="226"/>
      <c r="AV13" s="218"/>
      <c r="AW13" s="218"/>
      <c r="AX13" s="218"/>
      <c r="AY13" s="218"/>
      <c r="AZ13" s="218"/>
      <c r="BA13" s="2"/>
    </row>
    <row r="14" spans="1:53" ht="12.75" customHeight="1" x14ac:dyDescent="0.3">
      <c r="A14" s="212"/>
      <c r="B14" s="214"/>
      <c r="C14" s="231"/>
      <c r="D14" s="231"/>
      <c r="E14" s="231"/>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31"/>
      <c r="AD14" s="231"/>
      <c r="AE14" s="231"/>
      <c r="AF14" s="216"/>
      <c r="AG14" s="214"/>
      <c r="AH14" s="218"/>
      <c r="AI14" s="218"/>
      <c r="AJ14" s="218"/>
      <c r="AK14" s="218"/>
      <c r="AL14" s="229"/>
      <c r="AM14" s="229"/>
      <c r="AN14" s="218"/>
      <c r="AO14" s="218"/>
      <c r="AP14" s="218"/>
      <c r="AQ14" s="218"/>
      <c r="AR14" s="229"/>
      <c r="AS14" s="229"/>
      <c r="AT14" s="218"/>
      <c r="AU14" s="226"/>
      <c r="AV14" s="218"/>
      <c r="AW14" s="218"/>
      <c r="AX14" s="218"/>
      <c r="AY14" s="218"/>
      <c r="AZ14" s="218"/>
      <c r="BA14" s="2"/>
    </row>
    <row r="15" spans="1:53" ht="12.75" customHeight="1" x14ac:dyDescent="0.3">
      <c r="A15" s="212"/>
      <c r="B15" s="214"/>
      <c r="C15" s="231"/>
      <c r="D15" s="231"/>
      <c r="E15" s="231"/>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31"/>
      <c r="AD15" s="231"/>
      <c r="AE15" s="231"/>
      <c r="AF15" s="216"/>
      <c r="AG15" s="214"/>
      <c r="AH15" s="218"/>
      <c r="AI15" s="218"/>
      <c r="AJ15" s="218"/>
      <c r="AK15" s="218"/>
      <c r="AL15" s="229"/>
      <c r="AM15" s="229"/>
      <c r="AN15" s="218"/>
      <c r="AO15" s="218"/>
      <c r="AP15" s="218"/>
      <c r="AQ15" s="218"/>
      <c r="AR15" s="229"/>
      <c r="AS15" s="229"/>
      <c r="AT15" s="218"/>
      <c r="AU15" s="227"/>
      <c r="AV15" s="218"/>
      <c r="AW15" s="218"/>
      <c r="AX15" s="218"/>
      <c r="AY15" s="218"/>
      <c r="AZ15" s="218"/>
      <c r="BA15" s="2"/>
    </row>
    <row r="16" spans="1:53" ht="12.75" customHeight="1" thickBot="1" x14ac:dyDescent="0.35">
      <c r="A16" s="71" t="s">
        <v>27</v>
      </c>
      <c r="B16" s="72" t="s">
        <v>28</v>
      </c>
      <c r="C16" s="73">
        <v>3</v>
      </c>
      <c r="D16" s="73">
        <v>4</v>
      </c>
      <c r="E16" s="73">
        <v>5</v>
      </c>
      <c r="F16" s="74">
        <v>6</v>
      </c>
      <c r="G16" s="74">
        <v>7</v>
      </c>
      <c r="H16" s="74">
        <v>8</v>
      </c>
      <c r="I16" s="74">
        <v>9</v>
      </c>
      <c r="J16" s="74">
        <v>10</v>
      </c>
      <c r="K16" s="74">
        <v>11</v>
      </c>
      <c r="L16" s="74">
        <v>12</v>
      </c>
      <c r="M16" s="74">
        <v>13</v>
      </c>
      <c r="N16" s="74">
        <v>14</v>
      </c>
      <c r="O16" s="74">
        <v>15</v>
      </c>
      <c r="P16" s="74">
        <v>16</v>
      </c>
      <c r="Q16" s="74">
        <v>17</v>
      </c>
      <c r="R16" s="74">
        <v>18</v>
      </c>
      <c r="S16" s="74">
        <v>19</v>
      </c>
      <c r="T16" s="74">
        <v>20</v>
      </c>
      <c r="U16" s="74">
        <v>21</v>
      </c>
      <c r="V16" s="74">
        <v>22</v>
      </c>
      <c r="W16" s="74">
        <v>23</v>
      </c>
      <c r="X16" s="74">
        <v>24</v>
      </c>
      <c r="Y16" s="74">
        <v>25</v>
      </c>
      <c r="Z16" s="74">
        <v>26</v>
      </c>
      <c r="AA16" s="74">
        <v>27</v>
      </c>
      <c r="AB16" s="74">
        <v>28</v>
      </c>
      <c r="AC16" s="73"/>
      <c r="AD16" s="73"/>
      <c r="AE16" s="73"/>
      <c r="AF16" s="74">
        <v>29</v>
      </c>
      <c r="AG16" s="74">
        <v>30</v>
      </c>
      <c r="AH16" s="75">
        <v>31</v>
      </c>
      <c r="AI16" s="75">
        <v>32</v>
      </c>
      <c r="AJ16" s="75">
        <v>33</v>
      </c>
      <c r="AK16" s="75">
        <v>34</v>
      </c>
      <c r="AL16" s="75">
        <v>35</v>
      </c>
      <c r="AM16" s="75">
        <v>36</v>
      </c>
      <c r="AN16" s="75">
        <v>37</v>
      </c>
      <c r="AO16" s="75">
        <v>38</v>
      </c>
      <c r="AP16" s="75">
        <v>39</v>
      </c>
      <c r="AQ16" s="75">
        <v>40</v>
      </c>
      <c r="AR16" s="75">
        <v>41</v>
      </c>
      <c r="AS16" s="75">
        <v>42</v>
      </c>
      <c r="AT16" s="75">
        <v>43</v>
      </c>
      <c r="AU16" s="75">
        <v>44</v>
      </c>
      <c r="AV16" s="75">
        <v>45</v>
      </c>
      <c r="AW16" s="75">
        <v>46</v>
      </c>
      <c r="AX16" s="75">
        <v>47</v>
      </c>
      <c r="AY16" s="75">
        <v>48</v>
      </c>
      <c r="AZ16" s="75">
        <v>49</v>
      </c>
      <c r="BA16" s="2"/>
    </row>
    <row r="17" spans="1:53" ht="37.950000000000003" customHeight="1" x14ac:dyDescent="0.3">
      <c r="A17" s="76" t="s">
        <v>40</v>
      </c>
      <c r="B17" s="77" t="s">
        <v>41</v>
      </c>
      <c r="C17" s="78" t="s">
        <v>42</v>
      </c>
      <c r="D17" s="78" t="s">
        <v>42</v>
      </c>
      <c r="E17" s="78" t="s">
        <v>42</v>
      </c>
      <c r="F17" s="79" t="s">
        <v>42</v>
      </c>
      <c r="G17" s="79" t="s">
        <v>42</v>
      </c>
      <c r="H17" s="79" t="s">
        <v>42</v>
      </c>
      <c r="I17" s="79" t="s">
        <v>42</v>
      </c>
      <c r="J17" s="79" t="s">
        <v>42</v>
      </c>
      <c r="K17" s="79" t="s">
        <v>42</v>
      </c>
      <c r="L17" s="79" t="s">
        <v>42</v>
      </c>
      <c r="M17" s="79" t="s">
        <v>42</v>
      </c>
      <c r="N17" s="79" t="s">
        <v>42</v>
      </c>
      <c r="O17" s="79" t="s">
        <v>42</v>
      </c>
      <c r="P17" s="79" t="s">
        <v>42</v>
      </c>
      <c r="Q17" s="79" t="s">
        <v>42</v>
      </c>
      <c r="R17" s="79" t="s">
        <v>42</v>
      </c>
      <c r="S17" s="79" t="s">
        <v>42</v>
      </c>
      <c r="T17" s="79" t="s">
        <v>42</v>
      </c>
      <c r="U17" s="79" t="s">
        <v>42</v>
      </c>
      <c r="V17" s="79" t="s">
        <v>42</v>
      </c>
      <c r="W17" s="79" t="s">
        <v>42</v>
      </c>
      <c r="X17" s="79" t="s">
        <v>42</v>
      </c>
      <c r="Y17" s="79" t="s">
        <v>42</v>
      </c>
      <c r="Z17" s="79" t="s">
        <v>42</v>
      </c>
      <c r="AA17" s="79" t="s">
        <v>42</v>
      </c>
      <c r="AB17" s="79" t="s">
        <v>42</v>
      </c>
      <c r="AC17" s="78" t="s">
        <v>42</v>
      </c>
      <c r="AD17" s="78" t="s">
        <v>42</v>
      </c>
      <c r="AE17" s="78" t="s">
        <v>42</v>
      </c>
      <c r="AF17" s="80" t="s">
        <v>42</v>
      </c>
      <c r="AG17" s="80" t="s">
        <v>42</v>
      </c>
      <c r="AH17" s="68">
        <v>2573035.6</v>
      </c>
      <c r="AI17" s="68">
        <v>2369515.4</v>
      </c>
      <c r="AJ17" s="68">
        <f>AJ18+AJ91+AJ121+AJ174</f>
        <v>2691321.0000000005</v>
      </c>
      <c r="AK17" s="68">
        <f t="shared" ref="AK17:AM17" si="0">AK18+AK91+AK121+AK174</f>
        <v>2442055.4</v>
      </c>
      <c r="AL17" s="68">
        <f t="shared" si="0"/>
        <v>2485444.2999999998</v>
      </c>
      <c r="AM17" s="68">
        <f t="shared" si="0"/>
        <v>2580943.6</v>
      </c>
      <c r="AN17" s="68">
        <v>2247344.4</v>
      </c>
      <c r="AO17" s="68">
        <v>2171481.2999999998</v>
      </c>
      <c r="AP17" s="68">
        <f>AP18+AP91+AP121+AP174</f>
        <v>2400383.9</v>
      </c>
      <c r="AQ17" s="68">
        <f t="shared" ref="AQ17:AS17" si="1">AQ18+AQ91+AQ121+AQ174</f>
        <v>2340583.9</v>
      </c>
      <c r="AR17" s="68">
        <f t="shared" si="1"/>
        <v>2422218.1999999997</v>
      </c>
      <c r="AS17" s="68">
        <f t="shared" si="1"/>
        <v>2541625.9</v>
      </c>
      <c r="AT17" s="68">
        <v>2369515.4</v>
      </c>
      <c r="AU17" s="68">
        <f>AU18+AU91+AU121+AU174</f>
        <v>2691321.0000000005</v>
      </c>
      <c r="AV17" s="68">
        <f t="shared" ref="AV17" si="2">AV18+AV91+AV121+AV174</f>
        <v>2442055.4</v>
      </c>
      <c r="AW17" s="68">
        <v>2171481.2999999998</v>
      </c>
      <c r="AX17" s="68">
        <f>AX18+AX91+AX121+AX174</f>
        <v>2400383.9</v>
      </c>
      <c r="AY17" s="68">
        <f t="shared" ref="AY17" si="3">AY18+AY91+AY121+AY174</f>
        <v>2340583.9</v>
      </c>
      <c r="AZ17" s="81"/>
      <c r="BA17" s="2"/>
    </row>
    <row r="18" spans="1:53" ht="44.4" customHeight="1" x14ac:dyDescent="0.3">
      <c r="A18" s="76" t="s">
        <v>43</v>
      </c>
      <c r="B18" s="77" t="s">
        <v>44</v>
      </c>
      <c r="C18" s="78" t="s">
        <v>42</v>
      </c>
      <c r="D18" s="78" t="s">
        <v>42</v>
      </c>
      <c r="E18" s="78" t="s">
        <v>42</v>
      </c>
      <c r="F18" s="79" t="s">
        <v>42</v>
      </c>
      <c r="G18" s="79" t="s">
        <v>42</v>
      </c>
      <c r="H18" s="79" t="s">
        <v>42</v>
      </c>
      <c r="I18" s="79" t="s">
        <v>42</v>
      </c>
      <c r="J18" s="79" t="s">
        <v>42</v>
      </c>
      <c r="K18" s="79" t="s">
        <v>42</v>
      </c>
      <c r="L18" s="79" t="s">
        <v>42</v>
      </c>
      <c r="M18" s="79" t="s">
        <v>42</v>
      </c>
      <c r="N18" s="79" t="s">
        <v>42</v>
      </c>
      <c r="O18" s="79" t="s">
        <v>42</v>
      </c>
      <c r="P18" s="79" t="s">
        <v>42</v>
      </c>
      <c r="Q18" s="79" t="s">
        <v>42</v>
      </c>
      <c r="R18" s="79" t="s">
        <v>42</v>
      </c>
      <c r="S18" s="79" t="s">
        <v>42</v>
      </c>
      <c r="T18" s="79" t="s">
        <v>42</v>
      </c>
      <c r="U18" s="79" t="s">
        <v>42</v>
      </c>
      <c r="V18" s="79" t="s">
        <v>42</v>
      </c>
      <c r="W18" s="79" t="s">
        <v>42</v>
      </c>
      <c r="X18" s="79" t="s">
        <v>42</v>
      </c>
      <c r="Y18" s="79" t="s">
        <v>42</v>
      </c>
      <c r="Z18" s="79" t="s">
        <v>42</v>
      </c>
      <c r="AA18" s="79" t="s">
        <v>42</v>
      </c>
      <c r="AB18" s="79" t="s">
        <v>42</v>
      </c>
      <c r="AC18" s="78" t="s">
        <v>42</v>
      </c>
      <c r="AD18" s="78" t="s">
        <v>42</v>
      </c>
      <c r="AE18" s="78" t="s">
        <v>42</v>
      </c>
      <c r="AF18" s="80" t="s">
        <v>42</v>
      </c>
      <c r="AG18" s="80" t="s">
        <v>42</v>
      </c>
      <c r="AH18" s="68">
        <v>1034155.1</v>
      </c>
      <c r="AI18" s="68">
        <v>874031.1</v>
      </c>
      <c r="AJ18" s="68">
        <f>AJ19+AJ79</f>
        <v>1004371.8999999999</v>
      </c>
      <c r="AK18" s="68">
        <f t="shared" ref="AK18" si="4">AK19+AK79</f>
        <v>775229.9</v>
      </c>
      <c r="AL18" s="68">
        <f t="shared" ref="AL18" si="5">AL19+AL79</f>
        <v>738247.5</v>
      </c>
      <c r="AM18" s="68">
        <f t="shared" ref="AM18" si="6">AM19+AM79</f>
        <v>737475.6</v>
      </c>
      <c r="AN18" s="68">
        <v>798791.1</v>
      </c>
      <c r="AO18" s="68">
        <v>753360.6</v>
      </c>
      <c r="AP18" s="68">
        <f>AP19+AP79</f>
        <v>791444.1</v>
      </c>
      <c r="AQ18" s="68">
        <f t="shared" ref="AQ18" si="7">AQ19+AQ79</f>
        <v>701680.1</v>
      </c>
      <c r="AR18" s="68">
        <f t="shared" ref="AR18" si="8">AR19+AR79</f>
        <v>702887.5</v>
      </c>
      <c r="AS18" s="68">
        <f t="shared" ref="AS18" si="9">AS19+AS79</f>
        <v>725523.1</v>
      </c>
      <c r="AT18" s="68">
        <v>874031.1</v>
      </c>
      <c r="AU18" s="68">
        <f>AU19+AU79</f>
        <v>1004371.8999999999</v>
      </c>
      <c r="AV18" s="68">
        <f t="shared" ref="AV18" si="10">AV19+AV79</f>
        <v>775229.9</v>
      </c>
      <c r="AW18" s="68">
        <v>753360.6</v>
      </c>
      <c r="AX18" s="68">
        <f>AX19+AX79</f>
        <v>791444.1</v>
      </c>
      <c r="AY18" s="68">
        <f t="shared" ref="AY18" si="11">AY19+AY79</f>
        <v>701680.1</v>
      </c>
      <c r="AZ18" s="81"/>
      <c r="BA18" s="2"/>
    </row>
    <row r="19" spans="1:53" ht="45.6" customHeight="1" x14ac:dyDescent="0.3">
      <c r="A19" s="76" t="s">
        <v>45</v>
      </c>
      <c r="B19" s="77" t="s">
        <v>46</v>
      </c>
      <c r="C19" s="78" t="s">
        <v>42</v>
      </c>
      <c r="D19" s="78" t="s">
        <v>42</v>
      </c>
      <c r="E19" s="78" t="s">
        <v>42</v>
      </c>
      <c r="F19" s="79" t="s">
        <v>42</v>
      </c>
      <c r="G19" s="79" t="s">
        <v>42</v>
      </c>
      <c r="H19" s="79" t="s">
        <v>42</v>
      </c>
      <c r="I19" s="79" t="s">
        <v>42</v>
      </c>
      <c r="J19" s="79" t="s">
        <v>42</v>
      </c>
      <c r="K19" s="79" t="s">
        <v>42</v>
      </c>
      <c r="L19" s="79" t="s">
        <v>42</v>
      </c>
      <c r="M19" s="79" t="s">
        <v>42</v>
      </c>
      <c r="N19" s="79" t="s">
        <v>42</v>
      </c>
      <c r="O19" s="79" t="s">
        <v>42</v>
      </c>
      <c r="P19" s="79" t="s">
        <v>42</v>
      </c>
      <c r="Q19" s="79" t="s">
        <v>42</v>
      </c>
      <c r="R19" s="79" t="s">
        <v>42</v>
      </c>
      <c r="S19" s="79" t="s">
        <v>42</v>
      </c>
      <c r="T19" s="79" t="s">
        <v>42</v>
      </c>
      <c r="U19" s="79" t="s">
        <v>42</v>
      </c>
      <c r="V19" s="79" t="s">
        <v>42</v>
      </c>
      <c r="W19" s="79" t="s">
        <v>42</v>
      </c>
      <c r="X19" s="79" t="s">
        <v>42</v>
      </c>
      <c r="Y19" s="79" t="s">
        <v>42</v>
      </c>
      <c r="Z19" s="79" t="s">
        <v>42</v>
      </c>
      <c r="AA19" s="79" t="s">
        <v>42</v>
      </c>
      <c r="AB19" s="79" t="s">
        <v>42</v>
      </c>
      <c r="AC19" s="78" t="s">
        <v>42</v>
      </c>
      <c r="AD19" s="78" t="s">
        <v>42</v>
      </c>
      <c r="AE19" s="78" t="s">
        <v>42</v>
      </c>
      <c r="AF19" s="80" t="s">
        <v>42</v>
      </c>
      <c r="AG19" s="80" t="s">
        <v>42</v>
      </c>
      <c r="AH19" s="68">
        <v>1025171.4</v>
      </c>
      <c r="AI19" s="68">
        <v>865554.9</v>
      </c>
      <c r="AJ19" s="68">
        <f>AJ20+AJ29+AJ32+AJ34+AJ37+AJ51+AJ53+AJ55+AJ59+AJ62+AJ65+AJ71+AJ75</f>
        <v>994915.2</v>
      </c>
      <c r="AK19" s="68">
        <f>AK20+AK29+AK32+AK34+AK37+AK51+AK53+AK55+AK59+AK62+AK65+AK71+AK75+AK52</f>
        <v>764504.5</v>
      </c>
      <c r="AL19" s="68">
        <f t="shared" ref="AL19:AM19" si="12">AL20+AL29+AL32+AL34+AL37+AL51+AL53+AL55+AL59+AL62+AL65+AL71+AL75+AL52</f>
        <v>727522.1</v>
      </c>
      <c r="AM19" s="68">
        <f t="shared" si="12"/>
        <v>726750.2</v>
      </c>
      <c r="AN19" s="68">
        <v>789807.4</v>
      </c>
      <c r="AO19" s="68">
        <v>744884.4</v>
      </c>
      <c r="AP19" s="68">
        <f>AP20+AP29+AP32+AP34+AP37+AP51+AP53+AP55+AP59+AP62+AP65+AP71+AP75</f>
        <v>781987.4</v>
      </c>
      <c r="AQ19" s="68">
        <f>AQ20+AQ29+AQ32+AQ34+AQ37+AQ51+AQ53+AQ55+AQ59+AQ62+AQ65+AQ71+AQ75+AQ52</f>
        <v>690954.7</v>
      </c>
      <c r="AR19" s="68">
        <f t="shared" ref="AR19" si="13">AR20+AR29+AR32+AR34+AR37+AR51+AR53+AR55+AR59+AR62+AR65+AR71+AR75+AR52</f>
        <v>692162.1</v>
      </c>
      <c r="AS19" s="68">
        <f t="shared" ref="AS19" si="14">AS20+AS29+AS32+AS34+AS37+AS51+AS53+AS55+AS59+AS62+AS65+AS71+AS75+AS52</f>
        <v>714797.7</v>
      </c>
      <c r="AT19" s="68">
        <v>865554.9</v>
      </c>
      <c r="AU19" s="68">
        <f>AU20+AU29+AU32+AU34+AU37+AU51+AU53+AU55+AU59+AU62+AU65+AU71+AU75</f>
        <v>994915.2</v>
      </c>
      <c r="AV19" s="68">
        <f>AV20+AV29+AV32+AV34+AV37+AV51+AV53+AV55+AV59+AV62+AV65+AV71+AV75+AV52</f>
        <v>764504.5</v>
      </c>
      <c r="AW19" s="68">
        <v>744884.4</v>
      </c>
      <c r="AX19" s="68">
        <f>AX20+AX29+AX32+AX34+AX37+AX51+AX53+AX55+AX59+AX62+AX65+AX71+AX75</f>
        <v>781987.4</v>
      </c>
      <c r="AY19" s="68">
        <f>AY20+AY29+AY32+AY34+AY37+AY51+AY53+AY55+AY59+AY62+AY65+AY71+AY75+AY52</f>
        <v>690954.7</v>
      </c>
      <c r="AZ19" s="81"/>
      <c r="BA19" s="2"/>
    </row>
    <row r="20" spans="1:53" ht="183.75" customHeight="1" x14ac:dyDescent="0.3">
      <c r="A20" s="82" t="s">
        <v>47</v>
      </c>
      <c r="B20" s="83" t="s">
        <v>48</v>
      </c>
      <c r="C20" s="84" t="s">
        <v>49</v>
      </c>
      <c r="D20" s="52" t="s">
        <v>50</v>
      </c>
      <c r="E20" s="52" t="s">
        <v>51</v>
      </c>
      <c r="F20" s="85"/>
      <c r="G20" s="85"/>
      <c r="H20" s="85"/>
      <c r="I20" s="85"/>
      <c r="J20" s="85"/>
      <c r="K20" s="85"/>
      <c r="L20" s="85"/>
      <c r="M20" s="85"/>
      <c r="N20" s="85"/>
      <c r="O20" s="85"/>
      <c r="P20" s="85"/>
      <c r="Q20" s="85"/>
      <c r="R20" s="85"/>
      <c r="S20" s="85"/>
      <c r="T20" s="85"/>
      <c r="U20" s="85"/>
      <c r="V20" s="85"/>
      <c r="W20" s="85" t="s">
        <v>52</v>
      </c>
      <c r="X20" s="85" t="s">
        <v>53</v>
      </c>
      <c r="Y20" s="85" t="s">
        <v>54</v>
      </c>
      <c r="Z20" s="85" t="s">
        <v>55</v>
      </c>
      <c r="AA20" s="85" t="s">
        <v>56</v>
      </c>
      <c r="AB20" s="86" t="s">
        <v>57</v>
      </c>
      <c r="AC20" s="87" t="s">
        <v>432</v>
      </c>
      <c r="AD20" s="88" t="s">
        <v>56</v>
      </c>
      <c r="AE20" s="87" t="s">
        <v>433</v>
      </c>
      <c r="AF20" s="89" t="s">
        <v>27</v>
      </c>
      <c r="AG20" s="90" t="s">
        <v>58</v>
      </c>
      <c r="AH20" s="91">
        <v>46368.800000000003</v>
      </c>
      <c r="AI20" s="91">
        <v>43787.8</v>
      </c>
      <c r="AJ20" s="91">
        <f>38665.3-546.2</f>
        <v>38119.100000000006</v>
      </c>
      <c r="AK20" s="91">
        <v>11102.9</v>
      </c>
      <c r="AL20" s="91">
        <v>11504.7</v>
      </c>
      <c r="AM20" s="91">
        <v>18954.7</v>
      </c>
      <c r="AN20" s="91">
        <v>46368.800000000003</v>
      </c>
      <c r="AO20" s="91">
        <v>43787.8</v>
      </c>
      <c r="AP20" s="91">
        <v>38665.300000000003</v>
      </c>
      <c r="AQ20" s="91">
        <v>11102.9</v>
      </c>
      <c r="AR20" s="91">
        <v>11504.7</v>
      </c>
      <c r="AS20" s="91">
        <v>18954.7</v>
      </c>
      <c r="AT20" s="91">
        <v>43787.8</v>
      </c>
      <c r="AU20" s="91">
        <f>38665.3-546.2</f>
        <v>38119.100000000006</v>
      </c>
      <c r="AV20" s="91">
        <v>11102.9</v>
      </c>
      <c r="AW20" s="91">
        <v>43787.8</v>
      </c>
      <c r="AX20" s="91">
        <v>38665.300000000003</v>
      </c>
      <c r="AY20" s="91">
        <v>11102.9</v>
      </c>
      <c r="AZ20" s="92" t="s">
        <v>59</v>
      </c>
      <c r="BA20" s="2"/>
    </row>
    <row r="21" spans="1:53" ht="174" customHeight="1" x14ac:dyDescent="0.3">
      <c r="A21" s="93"/>
      <c r="B21" s="94"/>
      <c r="C21" s="95" t="s">
        <v>60</v>
      </c>
      <c r="D21" s="60" t="s">
        <v>61</v>
      </c>
      <c r="E21" s="60" t="s">
        <v>62</v>
      </c>
      <c r="F21" s="96"/>
      <c r="G21" s="96"/>
      <c r="H21" s="96"/>
      <c r="I21" s="96"/>
      <c r="J21" s="96"/>
      <c r="K21" s="96"/>
      <c r="L21" s="96"/>
      <c r="M21" s="96"/>
      <c r="N21" s="96"/>
      <c r="O21" s="96"/>
      <c r="P21" s="96"/>
      <c r="Q21" s="96"/>
      <c r="R21" s="96"/>
      <c r="S21" s="96"/>
      <c r="T21" s="96"/>
      <c r="U21" s="96"/>
      <c r="V21" s="96"/>
      <c r="W21" s="96"/>
      <c r="X21" s="96"/>
      <c r="Y21" s="96"/>
      <c r="Z21" s="96" t="s">
        <v>63</v>
      </c>
      <c r="AA21" s="96" t="s">
        <v>56</v>
      </c>
      <c r="AB21" s="97" t="s">
        <v>64</v>
      </c>
      <c r="AC21" s="15" t="s">
        <v>436</v>
      </c>
      <c r="AD21" s="98" t="s">
        <v>56</v>
      </c>
      <c r="AE21" s="48" t="s">
        <v>437</v>
      </c>
      <c r="AF21" s="99"/>
      <c r="AG21" s="100"/>
      <c r="AH21" s="101" t="s">
        <v>65</v>
      </c>
      <c r="AI21" s="101" t="s">
        <v>65</v>
      </c>
      <c r="AJ21" s="101" t="s">
        <v>65</v>
      </c>
      <c r="AK21" s="101" t="s">
        <v>65</v>
      </c>
      <c r="AL21" s="101" t="s">
        <v>65</v>
      </c>
      <c r="AM21" s="101" t="s">
        <v>65</v>
      </c>
      <c r="AN21" s="101" t="s">
        <v>65</v>
      </c>
      <c r="AO21" s="101" t="s">
        <v>65</v>
      </c>
      <c r="AP21" s="101" t="s">
        <v>65</v>
      </c>
      <c r="AQ21" s="101" t="s">
        <v>65</v>
      </c>
      <c r="AR21" s="101" t="s">
        <v>65</v>
      </c>
      <c r="AS21" s="101" t="s">
        <v>65</v>
      </c>
      <c r="AT21" s="101" t="s">
        <v>65</v>
      </c>
      <c r="AU21" s="101" t="s">
        <v>65</v>
      </c>
      <c r="AV21" s="101" t="s">
        <v>65</v>
      </c>
      <c r="AW21" s="101" t="s">
        <v>65</v>
      </c>
      <c r="AX21" s="101" t="s">
        <v>65</v>
      </c>
      <c r="AY21" s="101" t="s">
        <v>65</v>
      </c>
      <c r="AZ21" s="101"/>
      <c r="BA21" s="2"/>
    </row>
    <row r="22" spans="1:53" ht="216.75" customHeight="1" x14ac:dyDescent="0.3">
      <c r="A22" s="93"/>
      <c r="B22" s="94"/>
      <c r="C22" s="95"/>
      <c r="D22" s="60"/>
      <c r="E22" s="60"/>
      <c r="F22" s="96"/>
      <c r="G22" s="96"/>
      <c r="H22" s="96"/>
      <c r="I22" s="96"/>
      <c r="J22" s="96"/>
      <c r="K22" s="96"/>
      <c r="L22" s="96"/>
      <c r="M22" s="96"/>
      <c r="N22" s="96"/>
      <c r="O22" s="96"/>
      <c r="P22" s="96"/>
      <c r="Q22" s="96"/>
      <c r="R22" s="96"/>
      <c r="S22" s="96"/>
      <c r="T22" s="96"/>
      <c r="U22" s="96"/>
      <c r="V22" s="96"/>
      <c r="W22" s="96"/>
      <c r="X22" s="96"/>
      <c r="Y22" s="96"/>
      <c r="Z22" s="96" t="s">
        <v>66</v>
      </c>
      <c r="AA22" s="96" t="s">
        <v>56</v>
      </c>
      <c r="AB22" s="97" t="s">
        <v>67</v>
      </c>
      <c r="AC22" s="15" t="s">
        <v>545</v>
      </c>
      <c r="AD22" s="98" t="s">
        <v>56</v>
      </c>
      <c r="AE22" s="48" t="s">
        <v>544</v>
      </c>
      <c r="AF22" s="99"/>
      <c r="AG22" s="102"/>
      <c r="AH22" s="101" t="s">
        <v>65</v>
      </c>
      <c r="AI22" s="101" t="s">
        <v>65</v>
      </c>
      <c r="AJ22" s="101" t="s">
        <v>65</v>
      </c>
      <c r="AK22" s="101" t="s">
        <v>65</v>
      </c>
      <c r="AL22" s="101" t="s">
        <v>65</v>
      </c>
      <c r="AM22" s="101" t="s">
        <v>65</v>
      </c>
      <c r="AN22" s="101" t="s">
        <v>65</v>
      </c>
      <c r="AO22" s="101" t="s">
        <v>65</v>
      </c>
      <c r="AP22" s="101" t="s">
        <v>65</v>
      </c>
      <c r="AQ22" s="101" t="s">
        <v>65</v>
      </c>
      <c r="AR22" s="101" t="s">
        <v>65</v>
      </c>
      <c r="AS22" s="101" t="s">
        <v>65</v>
      </c>
      <c r="AT22" s="101" t="s">
        <v>65</v>
      </c>
      <c r="AU22" s="101" t="s">
        <v>65</v>
      </c>
      <c r="AV22" s="101" t="s">
        <v>65</v>
      </c>
      <c r="AW22" s="101" t="s">
        <v>65</v>
      </c>
      <c r="AX22" s="101" t="s">
        <v>65</v>
      </c>
      <c r="AY22" s="101" t="s">
        <v>65</v>
      </c>
      <c r="AZ22" s="101"/>
      <c r="BA22" s="2"/>
    </row>
    <row r="23" spans="1:53" ht="369.6" x14ac:dyDescent="0.3">
      <c r="A23" s="93"/>
      <c r="B23" s="94"/>
      <c r="C23" s="95"/>
      <c r="D23" s="60"/>
      <c r="E23" s="60"/>
      <c r="F23" s="96"/>
      <c r="G23" s="96"/>
      <c r="H23" s="96"/>
      <c r="I23" s="96"/>
      <c r="J23" s="96"/>
      <c r="K23" s="96"/>
      <c r="L23" s="96"/>
      <c r="M23" s="96"/>
      <c r="N23" s="96"/>
      <c r="O23" s="96"/>
      <c r="P23" s="96"/>
      <c r="Q23" s="96"/>
      <c r="R23" s="96"/>
      <c r="S23" s="96"/>
      <c r="T23" s="96"/>
      <c r="U23" s="96"/>
      <c r="V23" s="96"/>
      <c r="W23" s="96"/>
      <c r="X23" s="96"/>
      <c r="Y23" s="96"/>
      <c r="Z23" s="96" t="s">
        <v>68</v>
      </c>
      <c r="AA23" s="96" t="s">
        <v>56</v>
      </c>
      <c r="AB23" s="96" t="s">
        <v>69</v>
      </c>
      <c r="AC23" s="98" t="s">
        <v>581</v>
      </c>
      <c r="AD23" s="98" t="s">
        <v>565</v>
      </c>
      <c r="AE23" s="98" t="s">
        <v>582</v>
      </c>
      <c r="AF23" s="99"/>
      <c r="AG23" s="102"/>
      <c r="AH23" s="101" t="s">
        <v>65</v>
      </c>
      <c r="AI23" s="101" t="s">
        <v>65</v>
      </c>
      <c r="AJ23" s="101" t="s">
        <v>65</v>
      </c>
      <c r="AK23" s="101" t="s">
        <v>65</v>
      </c>
      <c r="AL23" s="101" t="s">
        <v>65</v>
      </c>
      <c r="AM23" s="101" t="s">
        <v>65</v>
      </c>
      <c r="AN23" s="101" t="s">
        <v>65</v>
      </c>
      <c r="AO23" s="101" t="s">
        <v>65</v>
      </c>
      <c r="AP23" s="101" t="s">
        <v>65</v>
      </c>
      <c r="AQ23" s="101" t="s">
        <v>65</v>
      </c>
      <c r="AR23" s="101" t="s">
        <v>65</v>
      </c>
      <c r="AS23" s="101" t="s">
        <v>65</v>
      </c>
      <c r="AT23" s="101" t="s">
        <v>65</v>
      </c>
      <c r="AU23" s="101" t="s">
        <v>65</v>
      </c>
      <c r="AV23" s="101" t="s">
        <v>65</v>
      </c>
      <c r="AW23" s="101" t="s">
        <v>65</v>
      </c>
      <c r="AX23" s="101" t="s">
        <v>65</v>
      </c>
      <c r="AY23" s="101" t="s">
        <v>65</v>
      </c>
      <c r="AZ23" s="101"/>
      <c r="BA23" s="2"/>
    </row>
    <row r="24" spans="1:53" ht="409.6" customHeight="1" x14ac:dyDescent="0.3">
      <c r="A24" s="93"/>
      <c r="B24" s="94"/>
      <c r="C24" s="95"/>
      <c r="D24" s="60"/>
      <c r="E24" s="60"/>
      <c r="F24" s="96"/>
      <c r="G24" s="96"/>
      <c r="H24" s="96"/>
      <c r="I24" s="96"/>
      <c r="J24" s="96"/>
      <c r="K24" s="96"/>
      <c r="L24" s="96"/>
      <c r="M24" s="96"/>
      <c r="N24" s="96"/>
      <c r="O24" s="96"/>
      <c r="P24" s="96"/>
      <c r="Q24" s="96"/>
      <c r="R24" s="96"/>
      <c r="S24" s="96"/>
      <c r="T24" s="96"/>
      <c r="U24" s="96"/>
      <c r="V24" s="96"/>
      <c r="W24" s="96"/>
      <c r="X24" s="96"/>
      <c r="Y24" s="96"/>
      <c r="Z24" s="96" t="s">
        <v>70</v>
      </c>
      <c r="AA24" s="96" t="s">
        <v>56</v>
      </c>
      <c r="AB24" s="96" t="s">
        <v>71</v>
      </c>
      <c r="AC24" s="60"/>
      <c r="AD24" s="60"/>
      <c r="AE24" s="60"/>
      <c r="AF24" s="103"/>
      <c r="AG24" s="102"/>
      <c r="AH24" s="101" t="s">
        <v>65</v>
      </c>
      <c r="AI24" s="101" t="s">
        <v>65</v>
      </c>
      <c r="AJ24" s="101" t="s">
        <v>65</v>
      </c>
      <c r="AK24" s="101" t="s">
        <v>65</v>
      </c>
      <c r="AL24" s="101" t="s">
        <v>65</v>
      </c>
      <c r="AM24" s="101" t="s">
        <v>65</v>
      </c>
      <c r="AN24" s="101" t="s">
        <v>65</v>
      </c>
      <c r="AO24" s="101" t="s">
        <v>65</v>
      </c>
      <c r="AP24" s="101" t="s">
        <v>65</v>
      </c>
      <c r="AQ24" s="101" t="s">
        <v>65</v>
      </c>
      <c r="AR24" s="101" t="s">
        <v>65</v>
      </c>
      <c r="AS24" s="101" t="s">
        <v>65</v>
      </c>
      <c r="AT24" s="101" t="s">
        <v>65</v>
      </c>
      <c r="AU24" s="101" t="s">
        <v>65</v>
      </c>
      <c r="AV24" s="101" t="s">
        <v>65</v>
      </c>
      <c r="AW24" s="101" t="s">
        <v>65</v>
      </c>
      <c r="AX24" s="101" t="s">
        <v>65</v>
      </c>
      <c r="AY24" s="101" t="s">
        <v>65</v>
      </c>
      <c r="AZ24" s="101"/>
      <c r="BA24" s="2"/>
    </row>
    <row r="25" spans="1:53" ht="288" customHeight="1" x14ac:dyDescent="0.3">
      <c r="A25" s="93"/>
      <c r="B25" s="94"/>
      <c r="C25" s="95"/>
      <c r="D25" s="60"/>
      <c r="E25" s="60"/>
      <c r="F25" s="96"/>
      <c r="G25" s="96"/>
      <c r="H25" s="96"/>
      <c r="I25" s="96"/>
      <c r="J25" s="96"/>
      <c r="K25" s="96"/>
      <c r="L25" s="96"/>
      <c r="M25" s="96"/>
      <c r="N25" s="96"/>
      <c r="O25" s="96"/>
      <c r="P25" s="96"/>
      <c r="Q25" s="96"/>
      <c r="R25" s="96"/>
      <c r="S25" s="96"/>
      <c r="T25" s="96"/>
      <c r="U25" s="96"/>
      <c r="V25" s="96"/>
      <c r="W25" s="96"/>
      <c r="X25" s="96"/>
      <c r="Y25" s="96"/>
      <c r="Z25" s="96" t="s">
        <v>72</v>
      </c>
      <c r="AA25" s="96" t="s">
        <v>56</v>
      </c>
      <c r="AB25" s="96" t="s">
        <v>73</v>
      </c>
      <c r="AC25" s="60"/>
      <c r="AD25" s="60"/>
      <c r="AE25" s="60"/>
      <c r="AF25" s="103"/>
      <c r="AG25" s="102"/>
      <c r="AH25" s="101" t="s">
        <v>65</v>
      </c>
      <c r="AI25" s="101" t="s">
        <v>65</v>
      </c>
      <c r="AJ25" s="101" t="s">
        <v>65</v>
      </c>
      <c r="AK25" s="101" t="s">
        <v>65</v>
      </c>
      <c r="AL25" s="101" t="s">
        <v>65</v>
      </c>
      <c r="AM25" s="101" t="s">
        <v>65</v>
      </c>
      <c r="AN25" s="101" t="s">
        <v>65</v>
      </c>
      <c r="AO25" s="101" t="s">
        <v>65</v>
      </c>
      <c r="AP25" s="101" t="s">
        <v>65</v>
      </c>
      <c r="AQ25" s="101" t="s">
        <v>65</v>
      </c>
      <c r="AR25" s="101" t="s">
        <v>65</v>
      </c>
      <c r="AS25" s="101" t="s">
        <v>65</v>
      </c>
      <c r="AT25" s="101" t="s">
        <v>65</v>
      </c>
      <c r="AU25" s="101" t="s">
        <v>65</v>
      </c>
      <c r="AV25" s="101" t="s">
        <v>65</v>
      </c>
      <c r="AW25" s="101" t="s">
        <v>65</v>
      </c>
      <c r="AX25" s="101" t="s">
        <v>65</v>
      </c>
      <c r="AY25" s="101" t="s">
        <v>65</v>
      </c>
      <c r="AZ25" s="101"/>
      <c r="BA25" s="2"/>
    </row>
    <row r="26" spans="1:53" ht="180" customHeight="1" x14ac:dyDescent="0.3">
      <c r="A26" s="93"/>
      <c r="B26" s="94"/>
      <c r="C26" s="95"/>
      <c r="D26" s="60"/>
      <c r="E26" s="60"/>
      <c r="F26" s="96" t="s">
        <v>74</v>
      </c>
      <c r="G26" s="96" t="s">
        <v>56</v>
      </c>
      <c r="H26" s="96" t="s">
        <v>75</v>
      </c>
      <c r="I26" s="96" t="s">
        <v>76</v>
      </c>
      <c r="J26" s="96"/>
      <c r="K26" s="96"/>
      <c r="L26" s="96"/>
      <c r="M26" s="96"/>
      <c r="N26" s="96"/>
      <c r="O26" s="96"/>
      <c r="P26" s="96"/>
      <c r="Q26" s="96"/>
      <c r="R26" s="96"/>
      <c r="S26" s="96"/>
      <c r="T26" s="96"/>
      <c r="U26" s="96"/>
      <c r="V26" s="96"/>
      <c r="W26" s="96"/>
      <c r="X26" s="96"/>
      <c r="Y26" s="96"/>
      <c r="Z26" s="96"/>
      <c r="AA26" s="96"/>
      <c r="AB26" s="96"/>
      <c r="AC26" s="60"/>
      <c r="AD26" s="60"/>
      <c r="AE26" s="60"/>
      <c r="AF26" s="103"/>
      <c r="AG26" s="102"/>
      <c r="AH26" s="101" t="s">
        <v>65</v>
      </c>
      <c r="AI26" s="101" t="s">
        <v>65</v>
      </c>
      <c r="AJ26" s="101" t="s">
        <v>65</v>
      </c>
      <c r="AK26" s="101" t="s">
        <v>65</v>
      </c>
      <c r="AL26" s="101" t="s">
        <v>65</v>
      </c>
      <c r="AM26" s="101" t="s">
        <v>65</v>
      </c>
      <c r="AN26" s="101" t="s">
        <v>65</v>
      </c>
      <c r="AO26" s="101" t="s">
        <v>65</v>
      </c>
      <c r="AP26" s="101" t="s">
        <v>65</v>
      </c>
      <c r="AQ26" s="101" t="s">
        <v>65</v>
      </c>
      <c r="AR26" s="101" t="s">
        <v>65</v>
      </c>
      <c r="AS26" s="101" t="s">
        <v>65</v>
      </c>
      <c r="AT26" s="101" t="s">
        <v>65</v>
      </c>
      <c r="AU26" s="101" t="s">
        <v>65</v>
      </c>
      <c r="AV26" s="101" t="s">
        <v>65</v>
      </c>
      <c r="AW26" s="101" t="s">
        <v>65</v>
      </c>
      <c r="AX26" s="101" t="s">
        <v>65</v>
      </c>
      <c r="AY26" s="101" t="s">
        <v>65</v>
      </c>
      <c r="AZ26" s="101"/>
      <c r="BA26" s="2"/>
    </row>
    <row r="27" spans="1:53" ht="240" customHeight="1" x14ac:dyDescent="0.3">
      <c r="A27" s="93"/>
      <c r="B27" s="94"/>
      <c r="C27" s="95"/>
      <c r="D27" s="60"/>
      <c r="E27" s="60"/>
      <c r="F27" s="96" t="s">
        <v>77</v>
      </c>
      <c r="G27" s="96" t="s">
        <v>56</v>
      </c>
      <c r="H27" s="96" t="s">
        <v>78</v>
      </c>
      <c r="I27" s="96" t="s">
        <v>79</v>
      </c>
      <c r="J27" s="96"/>
      <c r="K27" s="96"/>
      <c r="L27" s="96"/>
      <c r="M27" s="96"/>
      <c r="N27" s="96"/>
      <c r="O27" s="96"/>
      <c r="P27" s="96"/>
      <c r="Q27" s="96"/>
      <c r="R27" s="96"/>
      <c r="S27" s="96"/>
      <c r="T27" s="96"/>
      <c r="U27" s="96"/>
      <c r="V27" s="96"/>
      <c r="W27" s="96"/>
      <c r="X27" s="96"/>
      <c r="Y27" s="96"/>
      <c r="Z27" s="96"/>
      <c r="AA27" s="96"/>
      <c r="AB27" s="96"/>
      <c r="AC27" s="60"/>
      <c r="AD27" s="60"/>
      <c r="AE27" s="60"/>
      <c r="AF27" s="103"/>
      <c r="AG27" s="102" t="s">
        <v>48</v>
      </c>
      <c r="AH27" s="101">
        <v>33095.5</v>
      </c>
      <c r="AI27" s="101">
        <v>32276.799999999999</v>
      </c>
      <c r="AJ27" s="101"/>
      <c r="AK27" s="101"/>
      <c r="AL27" s="101"/>
      <c r="AM27" s="101" t="s">
        <v>65</v>
      </c>
      <c r="AN27" s="101">
        <v>33095.5</v>
      </c>
      <c r="AO27" s="101">
        <v>32276.799999999999</v>
      </c>
      <c r="AP27" s="101"/>
      <c r="AQ27" s="101"/>
      <c r="AR27" s="101"/>
      <c r="AS27" s="101" t="s">
        <v>65</v>
      </c>
      <c r="AT27" s="101">
        <v>32276.799999999999</v>
      </c>
      <c r="AU27" s="101"/>
      <c r="AV27" s="101"/>
      <c r="AW27" s="101">
        <v>32276.799999999999</v>
      </c>
      <c r="AX27" s="101"/>
      <c r="AY27" s="101"/>
      <c r="AZ27" s="101"/>
      <c r="BA27" s="2"/>
    </row>
    <row r="28" spans="1:53" ht="171.6" x14ac:dyDescent="0.3">
      <c r="A28" s="93"/>
      <c r="B28" s="94"/>
      <c r="C28" s="95"/>
      <c r="D28" s="60"/>
      <c r="E28" s="60"/>
      <c r="F28" s="96"/>
      <c r="G28" s="96"/>
      <c r="H28" s="96"/>
      <c r="I28" s="96"/>
      <c r="J28" s="96"/>
      <c r="K28" s="96"/>
      <c r="L28" s="96"/>
      <c r="M28" s="96" t="s">
        <v>80</v>
      </c>
      <c r="N28" s="96" t="s">
        <v>56</v>
      </c>
      <c r="O28" s="96" t="s">
        <v>81</v>
      </c>
      <c r="P28" s="96" t="s">
        <v>82</v>
      </c>
      <c r="Q28" s="96"/>
      <c r="R28" s="96"/>
      <c r="S28" s="96"/>
      <c r="T28" s="96"/>
      <c r="U28" s="96"/>
      <c r="V28" s="96"/>
      <c r="W28" s="96"/>
      <c r="X28" s="96"/>
      <c r="Y28" s="96"/>
      <c r="Z28" s="96"/>
      <c r="AA28" s="96"/>
      <c r="AB28" s="96"/>
      <c r="AC28" s="60"/>
      <c r="AD28" s="104"/>
      <c r="AE28" s="60"/>
      <c r="AF28" s="103"/>
      <c r="AG28" s="102"/>
      <c r="AH28" s="101" t="s">
        <v>65</v>
      </c>
      <c r="AI28" s="101" t="s">
        <v>65</v>
      </c>
      <c r="AJ28" s="101" t="s">
        <v>65</v>
      </c>
      <c r="AK28" s="101" t="s">
        <v>65</v>
      </c>
      <c r="AL28" s="101" t="s">
        <v>65</v>
      </c>
      <c r="AM28" s="101" t="s">
        <v>65</v>
      </c>
      <c r="AN28" s="101" t="s">
        <v>65</v>
      </c>
      <c r="AO28" s="101" t="s">
        <v>65</v>
      </c>
      <c r="AP28" s="101" t="s">
        <v>65</v>
      </c>
      <c r="AQ28" s="101" t="s">
        <v>65</v>
      </c>
      <c r="AR28" s="101" t="s">
        <v>65</v>
      </c>
      <c r="AS28" s="101" t="s">
        <v>65</v>
      </c>
      <c r="AT28" s="101" t="s">
        <v>65</v>
      </c>
      <c r="AU28" s="101" t="s">
        <v>65</v>
      </c>
      <c r="AV28" s="101" t="s">
        <v>65</v>
      </c>
      <c r="AW28" s="101" t="s">
        <v>65</v>
      </c>
      <c r="AX28" s="101" t="s">
        <v>65</v>
      </c>
      <c r="AY28" s="101" t="s">
        <v>65</v>
      </c>
      <c r="AZ28" s="101"/>
      <c r="BA28" s="2"/>
    </row>
    <row r="29" spans="1:53" ht="270" customHeight="1" x14ac:dyDescent="0.3">
      <c r="A29" s="82" t="s">
        <v>83</v>
      </c>
      <c r="B29" s="83" t="s">
        <v>84</v>
      </c>
      <c r="C29" s="84" t="s">
        <v>49</v>
      </c>
      <c r="D29" s="52" t="s">
        <v>85</v>
      </c>
      <c r="E29" s="52" t="s">
        <v>51</v>
      </c>
      <c r="F29" s="85"/>
      <c r="G29" s="85"/>
      <c r="H29" s="85"/>
      <c r="I29" s="85"/>
      <c r="J29" s="85"/>
      <c r="K29" s="85"/>
      <c r="L29" s="85"/>
      <c r="M29" s="85"/>
      <c r="N29" s="85"/>
      <c r="O29" s="85"/>
      <c r="P29" s="85"/>
      <c r="Q29" s="85"/>
      <c r="R29" s="85"/>
      <c r="S29" s="85"/>
      <c r="T29" s="85"/>
      <c r="U29" s="85"/>
      <c r="V29" s="85"/>
      <c r="W29" s="85"/>
      <c r="X29" s="85"/>
      <c r="Y29" s="85"/>
      <c r="Z29" s="85" t="s">
        <v>86</v>
      </c>
      <c r="AA29" s="86" t="s">
        <v>56</v>
      </c>
      <c r="AB29" s="86" t="s">
        <v>87</v>
      </c>
      <c r="AC29" s="105" t="s">
        <v>438</v>
      </c>
      <c r="AD29" s="98" t="s">
        <v>56</v>
      </c>
      <c r="AE29" s="106" t="s">
        <v>439</v>
      </c>
      <c r="AF29" s="89" t="s">
        <v>27</v>
      </c>
      <c r="AG29" s="90" t="s">
        <v>88</v>
      </c>
      <c r="AH29" s="91">
        <v>94850.8</v>
      </c>
      <c r="AI29" s="91">
        <v>42097.3</v>
      </c>
      <c r="AJ29" s="91">
        <f>65822.5+2903</f>
        <v>68725.5</v>
      </c>
      <c r="AK29" s="91">
        <v>4790.6000000000004</v>
      </c>
      <c r="AL29" s="91">
        <v>3246.6</v>
      </c>
      <c r="AM29" s="91">
        <v>3246.6</v>
      </c>
      <c r="AN29" s="91">
        <v>13177.4</v>
      </c>
      <c r="AO29" s="91">
        <v>8371.7000000000007</v>
      </c>
      <c r="AP29" s="91">
        <f>65822.5+2903-38173.5-17340.2</f>
        <v>13211.8</v>
      </c>
      <c r="AQ29" s="91">
        <f>4790.6-1211.3</f>
        <v>3579.3</v>
      </c>
      <c r="AR29" s="91">
        <v>3246.6</v>
      </c>
      <c r="AS29" s="91">
        <v>3246.6</v>
      </c>
      <c r="AT29" s="91">
        <v>42097.3</v>
      </c>
      <c r="AU29" s="91">
        <f>65822.5+2903</f>
        <v>68725.5</v>
      </c>
      <c r="AV29" s="91">
        <v>4790.6000000000004</v>
      </c>
      <c r="AW29" s="91">
        <v>8371.7000000000007</v>
      </c>
      <c r="AX29" s="91">
        <f>65822.5+2903-38173.5-17340.2</f>
        <v>13211.8</v>
      </c>
      <c r="AY29" s="91">
        <f>4790.6-1211.3</f>
        <v>3579.3</v>
      </c>
      <c r="AZ29" s="92" t="s">
        <v>59</v>
      </c>
      <c r="BA29" s="2"/>
    </row>
    <row r="30" spans="1:53" ht="244.5" customHeight="1" x14ac:dyDescent="0.3">
      <c r="A30" s="93"/>
      <c r="B30" s="94"/>
      <c r="C30" s="95"/>
      <c r="D30" s="60"/>
      <c r="E30" s="60"/>
      <c r="F30" s="96"/>
      <c r="G30" s="96"/>
      <c r="H30" s="96"/>
      <c r="I30" s="96"/>
      <c r="J30" s="96"/>
      <c r="K30" s="96"/>
      <c r="L30" s="96"/>
      <c r="M30" s="96"/>
      <c r="N30" s="96"/>
      <c r="O30" s="96"/>
      <c r="P30" s="96"/>
      <c r="Q30" s="96"/>
      <c r="R30" s="96"/>
      <c r="S30" s="96"/>
      <c r="T30" s="96"/>
      <c r="U30" s="96"/>
      <c r="V30" s="96"/>
      <c r="W30" s="96"/>
      <c r="X30" s="97"/>
      <c r="Y30" s="97"/>
      <c r="Z30" s="97" t="s">
        <v>89</v>
      </c>
      <c r="AA30" s="97" t="s">
        <v>56</v>
      </c>
      <c r="AB30" s="97" t="s">
        <v>90</v>
      </c>
      <c r="AC30" s="20" t="s">
        <v>440</v>
      </c>
      <c r="AD30" s="98" t="s">
        <v>56</v>
      </c>
      <c r="AE30" s="48" t="s">
        <v>441</v>
      </c>
      <c r="AF30" s="99"/>
      <c r="AG30" s="100"/>
      <c r="AH30" s="101" t="s">
        <v>65</v>
      </c>
      <c r="AI30" s="101" t="s">
        <v>65</v>
      </c>
      <c r="AJ30" s="101" t="s">
        <v>65</v>
      </c>
      <c r="AK30" s="101" t="s">
        <v>65</v>
      </c>
      <c r="AL30" s="101" t="s">
        <v>65</v>
      </c>
      <c r="AM30" s="101" t="s">
        <v>65</v>
      </c>
      <c r="AN30" s="101" t="s">
        <v>65</v>
      </c>
      <c r="AO30" s="101" t="s">
        <v>65</v>
      </c>
      <c r="AP30" s="101" t="s">
        <v>65</v>
      </c>
      <c r="AQ30" s="101" t="s">
        <v>65</v>
      </c>
      <c r="AR30" s="101" t="s">
        <v>65</v>
      </c>
      <c r="AS30" s="101" t="s">
        <v>65</v>
      </c>
      <c r="AT30" s="101" t="s">
        <v>65</v>
      </c>
      <c r="AU30" s="101" t="s">
        <v>65</v>
      </c>
      <c r="AV30" s="101" t="s">
        <v>65</v>
      </c>
      <c r="AW30" s="101" t="s">
        <v>65</v>
      </c>
      <c r="AX30" s="101" t="s">
        <v>65</v>
      </c>
      <c r="AY30" s="101" t="s">
        <v>65</v>
      </c>
      <c r="AZ30" s="101"/>
      <c r="BA30" s="2"/>
    </row>
    <row r="31" spans="1:53" ht="195.75" customHeight="1" x14ac:dyDescent="0.3">
      <c r="A31" s="93"/>
      <c r="B31" s="94"/>
      <c r="C31" s="95"/>
      <c r="D31" s="60"/>
      <c r="E31" s="60"/>
      <c r="F31" s="96" t="s">
        <v>77</v>
      </c>
      <c r="G31" s="96" t="s">
        <v>56</v>
      </c>
      <c r="H31" s="96" t="s">
        <v>78</v>
      </c>
      <c r="I31" s="96" t="s">
        <v>79</v>
      </c>
      <c r="J31" s="96"/>
      <c r="K31" s="96"/>
      <c r="L31" s="96"/>
      <c r="M31" s="96"/>
      <c r="N31" s="96"/>
      <c r="O31" s="96"/>
      <c r="P31" s="96"/>
      <c r="Q31" s="96"/>
      <c r="R31" s="96"/>
      <c r="S31" s="96"/>
      <c r="T31" s="96"/>
      <c r="U31" s="96"/>
      <c r="V31" s="96"/>
      <c r="W31" s="96"/>
      <c r="X31" s="97"/>
      <c r="Y31" s="97"/>
      <c r="Z31" s="97"/>
      <c r="AA31" s="97"/>
      <c r="AB31" s="97"/>
      <c r="AC31" s="98"/>
      <c r="AD31" s="104"/>
      <c r="AE31" s="98"/>
      <c r="AF31" s="99"/>
      <c r="AG31" s="100" t="s">
        <v>622</v>
      </c>
      <c r="AH31" s="101">
        <v>5000</v>
      </c>
      <c r="AI31" s="101">
        <v>5000</v>
      </c>
      <c r="AJ31" s="101" t="s">
        <v>65</v>
      </c>
      <c r="AK31" s="101" t="s">
        <v>65</v>
      </c>
      <c r="AL31" s="101" t="s">
        <v>65</v>
      </c>
      <c r="AM31" s="101" t="s">
        <v>65</v>
      </c>
      <c r="AN31" s="101" t="s">
        <v>65</v>
      </c>
      <c r="AO31" s="101" t="s">
        <v>65</v>
      </c>
      <c r="AP31" s="101" t="s">
        <v>65</v>
      </c>
      <c r="AQ31" s="101" t="s">
        <v>65</v>
      </c>
      <c r="AR31" s="101" t="s">
        <v>65</v>
      </c>
      <c r="AS31" s="101" t="s">
        <v>65</v>
      </c>
      <c r="AT31" s="101">
        <v>5000</v>
      </c>
      <c r="AU31" s="101" t="s">
        <v>65</v>
      </c>
      <c r="AV31" s="101" t="s">
        <v>65</v>
      </c>
      <c r="AW31" s="101" t="s">
        <v>65</v>
      </c>
      <c r="AX31" s="101" t="s">
        <v>65</v>
      </c>
      <c r="AY31" s="101" t="s">
        <v>65</v>
      </c>
      <c r="AZ31" s="101"/>
      <c r="BA31" s="2"/>
    </row>
    <row r="32" spans="1:53" ht="131.25" customHeight="1" x14ac:dyDescent="0.3">
      <c r="A32" s="203" t="s">
        <v>91</v>
      </c>
      <c r="B32" s="107" t="s">
        <v>92</v>
      </c>
      <c r="C32" s="108" t="s">
        <v>49</v>
      </c>
      <c r="D32" s="88" t="s">
        <v>93</v>
      </c>
      <c r="E32" s="88" t="s">
        <v>51</v>
      </c>
      <c r="F32" s="86"/>
      <c r="G32" s="86"/>
      <c r="H32" s="86"/>
      <c r="I32" s="86"/>
      <c r="J32" s="86"/>
      <c r="K32" s="86"/>
      <c r="L32" s="86"/>
      <c r="M32" s="86"/>
      <c r="N32" s="86"/>
      <c r="O32" s="86"/>
      <c r="P32" s="86"/>
      <c r="Q32" s="86"/>
      <c r="R32" s="86"/>
      <c r="S32" s="86"/>
      <c r="T32" s="86"/>
      <c r="U32" s="86"/>
      <c r="V32" s="86"/>
      <c r="W32" s="86"/>
      <c r="X32" s="86"/>
      <c r="Y32" s="86"/>
      <c r="Z32" s="86" t="s">
        <v>94</v>
      </c>
      <c r="AA32" s="86" t="s">
        <v>56</v>
      </c>
      <c r="AB32" s="86" t="s">
        <v>95</v>
      </c>
      <c r="AC32" s="22" t="s">
        <v>442</v>
      </c>
      <c r="AD32" s="98" t="s">
        <v>56</v>
      </c>
      <c r="AE32" s="29" t="s">
        <v>443</v>
      </c>
      <c r="AF32" s="89" t="s">
        <v>96</v>
      </c>
      <c r="AG32" s="90" t="s">
        <v>97</v>
      </c>
      <c r="AH32" s="91">
        <v>7383.7</v>
      </c>
      <c r="AI32" s="91">
        <v>3350.2</v>
      </c>
      <c r="AJ32" s="91">
        <v>8636.2000000000007</v>
      </c>
      <c r="AK32" s="91">
        <v>2176.9</v>
      </c>
      <c r="AL32" s="91">
        <v>1013.3</v>
      </c>
      <c r="AM32" s="91">
        <v>1030.3</v>
      </c>
      <c r="AN32" s="91">
        <v>7383.7</v>
      </c>
      <c r="AO32" s="91">
        <v>3350.2</v>
      </c>
      <c r="AP32" s="91">
        <v>8636.2000000000007</v>
      </c>
      <c r="AQ32" s="91">
        <v>2176.9</v>
      </c>
      <c r="AR32" s="91">
        <v>1013.3</v>
      </c>
      <c r="AS32" s="91">
        <v>1030.3</v>
      </c>
      <c r="AT32" s="91">
        <v>3350.2</v>
      </c>
      <c r="AU32" s="91">
        <v>8636.2000000000007</v>
      </c>
      <c r="AV32" s="91">
        <v>2176.9</v>
      </c>
      <c r="AW32" s="91">
        <v>3350.2</v>
      </c>
      <c r="AX32" s="91">
        <v>8636.2000000000007</v>
      </c>
      <c r="AY32" s="91">
        <v>2176.9</v>
      </c>
      <c r="AZ32" s="92" t="s">
        <v>59</v>
      </c>
      <c r="BA32" s="2"/>
    </row>
    <row r="33" spans="1:53" ht="120" customHeight="1" x14ac:dyDescent="0.3">
      <c r="A33" s="204"/>
      <c r="B33" s="109"/>
      <c r="C33" s="110"/>
      <c r="D33" s="56"/>
      <c r="E33" s="56"/>
      <c r="F33" s="111"/>
      <c r="G33" s="111"/>
      <c r="H33" s="111"/>
      <c r="I33" s="111"/>
      <c r="J33" s="111"/>
      <c r="K33" s="111"/>
      <c r="L33" s="111"/>
      <c r="M33" s="111"/>
      <c r="N33" s="111"/>
      <c r="O33" s="111"/>
      <c r="P33" s="111"/>
      <c r="Q33" s="111"/>
      <c r="R33" s="111"/>
      <c r="S33" s="111"/>
      <c r="T33" s="111"/>
      <c r="U33" s="111"/>
      <c r="V33" s="111"/>
      <c r="W33" s="111"/>
      <c r="X33" s="111"/>
      <c r="Y33" s="111"/>
      <c r="Z33" s="111"/>
      <c r="AA33" s="112"/>
      <c r="AB33" s="112"/>
      <c r="AC33" s="23" t="s">
        <v>583</v>
      </c>
      <c r="AD33" s="104" t="s">
        <v>56</v>
      </c>
      <c r="AE33" s="30" t="s">
        <v>443</v>
      </c>
      <c r="AF33" s="113"/>
      <c r="AG33" s="114"/>
      <c r="AH33" s="91"/>
      <c r="AI33" s="91"/>
      <c r="AJ33" s="91"/>
      <c r="AK33" s="91"/>
      <c r="AL33" s="91"/>
      <c r="AM33" s="91"/>
      <c r="AN33" s="91"/>
      <c r="AO33" s="91"/>
      <c r="AP33" s="91"/>
      <c r="AQ33" s="91"/>
      <c r="AR33" s="91"/>
      <c r="AS33" s="91"/>
      <c r="AT33" s="91"/>
      <c r="AU33" s="91"/>
      <c r="AV33" s="91"/>
      <c r="AW33" s="91"/>
      <c r="AX33" s="91"/>
      <c r="AY33" s="91"/>
      <c r="AZ33" s="92"/>
      <c r="BA33" s="2"/>
    </row>
    <row r="34" spans="1:53" ht="250.5" customHeight="1" x14ac:dyDescent="0.3">
      <c r="A34" s="115" t="s">
        <v>98</v>
      </c>
      <c r="B34" s="107" t="s">
        <v>99</v>
      </c>
      <c r="C34" s="108" t="s">
        <v>49</v>
      </c>
      <c r="D34" s="88" t="s">
        <v>100</v>
      </c>
      <c r="E34" s="88" t="s">
        <v>51</v>
      </c>
      <c r="F34" s="86"/>
      <c r="G34" s="86"/>
      <c r="H34" s="86"/>
      <c r="I34" s="86"/>
      <c r="J34" s="86"/>
      <c r="K34" s="86"/>
      <c r="L34" s="86"/>
      <c r="M34" s="86"/>
      <c r="N34" s="86"/>
      <c r="O34" s="86"/>
      <c r="P34" s="86"/>
      <c r="Q34" s="86"/>
      <c r="R34" s="86"/>
      <c r="S34" s="86"/>
      <c r="T34" s="86"/>
      <c r="U34" s="86"/>
      <c r="V34" s="86"/>
      <c r="W34" s="86"/>
      <c r="X34" s="86"/>
      <c r="Y34" s="86"/>
      <c r="Z34" s="86"/>
      <c r="AA34" s="111"/>
      <c r="AB34" s="111"/>
      <c r="AC34" s="15" t="s">
        <v>444</v>
      </c>
      <c r="AD34" s="98" t="s">
        <v>56</v>
      </c>
      <c r="AE34" s="31" t="s">
        <v>445</v>
      </c>
      <c r="AF34" s="116" t="s">
        <v>101</v>
      </c>
      <c r="AG34" s="117" t="s">
        <v>102</v>
      </c>
      <c r="AH34" s="91">
        <v>146878.39999999999</v>
      </c>
      <c r="AI34" s="91">
        <v>143955.4</v>
      </c>
      <c r="AJ34" s="91">
        <v>124899.5</v>
      </c>
      <c r="AK34" s="91">
        <v>31982.5</v>
      </c>
      <c r="AL34" s="91">
        <v>30982.5</v>
      </c>
      <c r="AM34" s="91">
        <v>30982.5</v>
      </c>
      <c r="AN34" s="91">
        <v>146878.39999999999</v>
      </c>
      <c r="AO34" s="91">
        <v>143955.4</v>
      </c>
      <c r="AP34" s="91">
        <v>124899.5</v>
      </c>
      <c r="AQ34" s="91">
        <v>31982.5</v>
      </c>
      <c r="AR34" s="91">
        <v>30982.5</v>
      </c>
      <c r="AS34" s="91">
        <v>30982.5</v>
      </c>
      <c r="AT34" s="91">
        <v>143955.4</v>
      </c>
      <c r="AU34" s="91">
        <v>124899.5</v>
      </c>
      <c r="AV34" s="91">
        <v>31982.5</v>
      </c>
      <c r="AW34" s="91">
        <v>143955.4</v>
      </c>
      <c r="AX34" s="91">
        <v>124899.5</v>
      </c>
      <c r="AY34" s="91">
        <v>31982.5</v>
      </c>
      <c r="AZ34" s="92" t="s">
        <v>103</v>
      </c>
      <c r="BA34" s="2"/>
    </row>
    <row r="35" spans="1:53" ht="216.75" customHeight="1" x14ac:dyDescent="0.3">
      <c r="A35" s="118"/>
      <c r="B35" s="109"/>
      <c r="C35" s="110"/>
      <c r="D35" s="56"/>
      <c r="E35" s="56"/>
      <c r="F35" s="111"/>
      <c r="G35" s="111"/>
      <c r="H35" s="111"/>
      <c r="I35" s="111"/>
      <c r="J35" s="111"/>
      <c r="K35" s="111"/>
      <c r="L35" s="111"/>
      <c r="M35" s="97" t="s">
        <v>104</v>
      </c>
      <c r="N35" s="97" t="s">
        <v>56</v>
      </c>
      <c r="O35" s="97" t="s">
        <v>81</v>
      </c>
      <c r="P35" s="97" t="s">
        <v>105</v>
      </c>
      <c r="Q35" s="111"/>
      <c r="R35" s="111"/>
      <c r="S35" s="111"/>
      <c r="T35" s="111"/>
      <c r="U35" s="111"/>
      <c r="V35" s="111"/>
      <c r="W35" s="111"/>
      <c r="X35" s="111"/>
      <c r="Y35" s="111"/>
      <c r="Z35" s="111"/>
      <c r="AA35" s="111"/>
      <c r="AB35" s="111"/>
      <c r="AC35" s="20" t="s">
        <v>446</v>
      </c>
      <c r="AD35" s="98" t="s">
        <v>56</v>
      </c>
      <c r="AE35" s="31" t="s">
        <v>445</v>
      </c>
      <c r="AF35" s="116"/>
      <c r="AG35" s="117"/>
      <c r="AH35" s="91"/>
      <c r="AI35" s="91"/>
      <c r="AJ35" s="91"/>
      <c r="AK35" s="91"/>
      <c r="AL35" s="91"/>
      <c r="AM35" s="91"/>
      <c r="AN35" s="91"/>
      <c r="AO35" s="91"/>
      <c r="AP35" s="91"/>
      <c r="AQ35" s="91"/>
      <c r="AR35" s="91"/>
      <c r="AS35" s="91"/>
      <c r="AT35" s="91"/>
      <c r="AU35" s="91"/>
      <c r="AV35" s="91"/>
      <c r="AW35" s="91"/>
      <c r="AX35" s="91"/>
      <c r="AY35" s="91"/>
      <c r="AZ35" s="92"/>
      <c r="BA35" s="2"/>
    </row>
    <row r="36" spans="1:53" ht="96.75" customHeight="1" x14ac:dyDescent="0.3">
      <c r="A36" s="93"/>
      <c r="B36" s="94"/>
      <c r="C36" s="95"/>
      <c r="D36" s="60"/>
      <c r="E36" s="60"/>
      <c r="F36" s="96"/>
      <c r="G36" s="96"/>
      <c r="H36" s="96"/>
      <c r="I36" s="96"/>
      <c r="J36" s="96"/>
      <c r="K36" s="96"/>
      <c r="L36" s="96"/>
      <c r="M36" s="96"/>
      <c r="N36" s="96"/>
      <c r="O36" s="96"/>
      <c r="P36" s="96"/>
      <c r="Q36" s="96"/>
      <c r="R36" s="96"/>
      <c r="S36" s="96"/>
      <c r="T36" s="96"/>
      <c r="U36" s="96"/>
      <c r="V36" s="96"/>
      <c r="W36" s="96"/>
      <c r="X36" s="96"/>
      <c r="Y36" s="96"/>
      <c r="Z36" s="96"/>
      <c r="AA36" s="96"/>
      <c r="AB36" s="97"/>
      <c r="AC36" s="21" t="s">
        <v>547</v>
      </c>
      <c r="AD36" s="98" t="s">
        <v>56</v>
      </c>
      <c r="AE36" s="32" t="s">
        <v>546</v>
      </c>
      <c r="AF36" s="99"/>
      <c r="AG36" s="100" t="s">
        <v>48</v>
      </c>
      <c r="AH36" s="101">
        <v>64357.5</v>
      </c>
      <c r="AI36" s="101">
        <v>64357.5</v>
      </c>
      <c r="AJ36" s="101"/>
      <c r="AK36" s="101" t="s">
        <v>65</v>
      </c>
      <c r="AL36" s="101" t="s">
        <v>65</v>
      </c>
      <c r="AM36" s="101" t="s">
        <v>65</v>
      </c>
      <c r="AN36" s="101">
        <v>64357.5</v>
      </c>
      <c r="AO36" s="101">
        <v>64357.5</v>
      </c>
      <c r="AP36" s="101"/>
      <c r="AQ36" s="101" t="s">
        <v>65</v>
      </c>
      <c r="AR36" s="101" t="s">
        <v>65</v>
      </c>
      <c r="AS36" s="101" t="s">
        <v>65</v>
      </c>
      <c r="AT36" s="101">
        <v>64357.5</v>
      </c>
      <c r="AU36" s="101"/>
      <c r="AV36" s="101" t="s">
        <v>65</v>
      </c>
      <c r="AW36" s="101">
        <v>64357.5</v>
      </c>
      <c r="AX36" s="101"/>
      <c r="AY36" s="101" t="s">
        <v>65</v>
      </c>
      <c r="AZ36" s="101"/>
      <c r="BA36" s="2"/>
    </row>
    <row r="37" spans="1:53" ht="270" customHeight="1" x14ac:dyDescent="0.3">
      <c r="A37" s="82" t="s">
        <v>106</v>
      </c>
      <c r="B37" s="83" t="s">
        <v>107</v>
      </c>
      <c r="C37" s="84" t="s">
        <v>49</v>
      </c>
      <c r="D37" s="52" t="s">
        <v>108</v>
      </c>
      <c r="E37" s="52" t="s">
        <v>51</v>
      </c>
      <c r="F37" s="85"/>
      <c r="G37" s="85"/>
      <c r="H37" s="85"/>
      <c r="I37" s="85"/>
      <c r="J37" s="85"/>
      <c r="K37" s="85"/>
      <c r="L37" s="85"/>
      <c r="M37" s="85"/>
      <c r="N37" s="85"/>
      <c r="O37" s="85"/>
      <c r="P37" s="85"/>
      <c r="Q37" s="85"/>
      <c r="R37" s="85"/>
      <c r="S37" s="85"/>
      <c r="T37" s="85"/>
      <c r="U37" s="85"/>
      <c r="V37" s="85"/>
      <c r="W37" s="85" t="s">
        <v>109</v>
      </c>
      <c r="X37" s="85" t="s">
        <v>110</v>
      </c>
      <c r="Y37" s="85" t="s">
        <v>111</v>
      </c>
      <c r="Z37" s="85" t="s">
        <v>86</v>
      </c>
      <c r="AA37" s="85" t="s">
        <v>56</v>
      </c>
      <c r="AB37" s="86" t="s">
        <v>87</v>
      </c>
      <c r="AC37" s="39" t="s">
        <v>584</v>
      </c>
      <c r="AD37" s="88" t="s">
        <v>565</v>
      </c>
      <c r="AE37" s="39" t="s">
        <v>585</v>
      </c>
      <c r="AF37" s="89" t="s">
        <v>112</v>
      </c>
      <c r="AG37" s="119" t="s">
        <v>113</v>
      </c>
      <c r="AH37" s="91">
        <v>677948.3</v>
      </c>
      <c r="AI37" s="91">
        <v>582230.80000000005</v>
      </c>
      <c r="AJ37" s="91">
        <v>691852</v>
      </c>
      <c r="AK37" s="91">
        <v>658365</v>
      </c>
      <c r="AL37" s="91">
        <v>626180.30000000005</v>
      </c>
      <c r="AM37" s="91">
        <v>616655.1</v>
      </c>
      <c r="AN37" s="91">
        <v>528778.1</v>
      </c>
      <c r="AO37" s="91">
        <v>499483.7</v>
      </c>
      <c r="AP37" s="91">
        <f>691852-61243.1-69158.2-17958.2</f>
        <v>543492.50000000012</v>
      </c>
      <c r="AQ37" s="91">
        <f>658365-64641-4500-268</f>
        <v>588956</v>
      </c>
      <c r="AR37" s="91">
        <f>626180.3-33232-1500-268</f>
        <v>591180.30000000005</v>
      </c>
      <c r="AS37" s="91">
        <f>616655.1-1445-10000-268</f>
        <v>604942.1</v>
      </c>
      <c r="AT37" s="91">
        <v>582230.80000000005</v>
      </c>
      <c r="AU37" s="91">
        <v>691852</v>
      </c>
      <c r="AV37" s="91">
        <v>658365</v>
      </c>
      <c r="AW37" s="91">
        <v>499483.7</v>
      </c>
      <c r="AX37" s="91">
        <f>691852-61243.1-69158.2-17958.2</f>
        <v>543492.50000000012</v>
      </c>
      <c r="AY37" s="91">
        <f>658365-64641-4500-268</f>
        <v>588956</v>
      </c>
      <c r="AZ37" s="92"/>
      <c r="BA37" s="2"/>
    </row>
    <row r="38" spans="1:53" ht="204" customHeight="1" x14ac:dyDescent="0.3">
      <c r="A38" s="93"/>
      <c r="B38" s="94"/>
      <c r="C38" s="95" t="s">
        <v>114</v>
      </c>
      <c r="D38" s="60" t="s">
        <v>115</v>
      </c>
      <c r="E38" s="60" t="s">
        <v>116</v>
      </c>
      <c r="F38" s="96"/>
      <c r="G38" s="96"/>
      <c r="H38" s="96"/>
      <c r="I38" s="96"/>
      <c r="J38" s="96"/>
      <c r="K38" s="96"/>
      <c r="L38" s="96"/>
      <c r="M38" s="96"/>
      <c r="N38" s="96"/>
      <c r="O38" s="96"/>
      <c r="P38" s="96"/>
      <c r="Q38" s="96"/>
      <c r="R38" s="96"/>
      <c r="S38" s="96"/>
      <c r="T38" s="96"/>
      <c r="U38" s="96"/>
      <c r="V38" s="96"/>
      <c r="W38" s="96"/>
      <c r="X38" s="96"/>
      <c r="Y38" s="96"/>
      <c r="Z38" s="96" t="s">
        <v>63</v>
      </c>
      <c r="AA38" s="96" t="s">
        <v>56</v>
      </c>
      <c r="AB38" s="97" t="s">
        <v>64</v>
      </c>
      <c r="AC38" s="20" t="s">
        <v>447</v>
      </c>
      <c r="AD38" s="98" t="s">
        <v>56</v>
      </c>
      <c r="AE38" s="15" t="s">
        <v>448</v>
      </c>
      <c r="AF38" s="99"/>
      <c r="AG38" s="102"/>
      <c r="AH38" s="101" t="s">
        <v>65</v>
      </c>
      <c r="AI38" s="101" t="s">
        <v>65</v>
      </c>
      <c r="AJ38" s="101" t="s">
        <v>65</v>
      </c>
      <c r="AK38" s="101" t="s">
        <v>65</v>
      </c>
      <c r="AL38" s="101" t="s">
        <v>65</v>
      </c>
      <c r="AM38" s="101" t="s">
        <v>65</v>
      </c>
      <c r="AN38" s="101" t="s">
        <v>65</v>
      </c>
      <c r="AO38" s="101" t="s">
        <v>65</v>
      </c>
      <c r="AP38" s="101" t="s">
        <v>65</v>
      </c>
      <c r="AQ38" s="101" t="s">
        <v>65</v>
      </c>
      <c r="AR38" s="101" t="s">
        <v>65</v>
      </c>
      <c r="AS38" s="101" t="s">
        <v>65</v>
      </c>
      <c r="AT38" s="101" t="s">
        <v>65</v>
      </c>
      <c r="AU38" s="101" t="s">
        <v>65</v>
      </c>
      <c r="AV38" s="101" t="s">
        <v>65</v>
      </c>
      <c r="AW38" s="101" t="s">
        <v>65</v>
      </c>
      <c r="AX38" s="101" t="s">
        <v>65</v>
      </c>
      <c r="AY38" s="101" t="s">
        <v>65</v>
      </c>
      <c r="AZ38" s="101"/>
      <c r="BA38" s="2"/>
    </row>
    <row r="39" spans="1:53" ht="409.6" customHeight="1" x14ac:dyDescent="0.3">
      <c r="A39" s="93"/>
      <c r="B39" s="94"/>
      <c r="C39" s="95" t="s">
        <v>117</v>
      </c>
      <c r="D39" s="60" t="s">
        <v>118</v>
      </c>
      <c r="E39" s="60" t="s">
        <v>119</v>
      </c>
      <c r="F39" s="96"/>
      <c r="G39" s="96"/>
      <c r="H39" s="96"/>
      <c r="I39" s="96"/>
      <c r="J39" s="96"/>
      <c r="K39" s="96"/>
      <c r="L39" s="96"/>
      <c r="M39" s="96"/>
      <c r="N39" s="96"/>
      <c r="O39" s="96"/>
      <c r="P39" s="96"/>
      <c r="Q39" s="96"/>
      <c r="R39" s="96"/>
      <c r="S39" s="96"/>
      <c r="T39" s="96"/>
      <c r="U39" s="96"/>
      <c r="V39" s="96"/>
      <c r="W39" s="96"/>
      <c r="X39" s="96"/>
      <c r="Y39" s="96"/>
      <c r="Z39" s="96" t="s">
        <v>120</v>
      </c>
      <c r="AA39" s="96" t="s">
        <v>56</v>
      </c>
      <c r="AB39" s="97" t="s">
        <v>67</v>
      </c>
      <c r="AC39" s="20" t="s">
        <v>440</v>
      </c>
      <c r="AD39" s="98" t="s">
        <v>56</v>
      </c>
      <c r="AE39" s="59" t="s">
        <v>441</v>
      </c>
      <c r="AF39" s="99"/>
      <c r="AG39" s="102"/>
      <c r="AH39" s="101" t="s">
        <v>65</v>
      </c>
      <c r="AI39" s="101" t="s">
        <v>65</v>
      </c>
      <c r="AJ39" s="101" t="s">
        <v>65</v>
      </c>
      <c r="AK39" s="101" t="s">
        <v>65</v>
      </c>
      <c r="AL39" s="101" t="s">
        <v>65</v>
      </c>
      <c r="AM39" s="101" t="s">
        <v>65</v>
      </c>
      <c r="AN39" s="101" t="s">
        <v>65</v>
      </c>
      <c r="AO39" s="101" t="s">
        <v>65</v>
      </c>
      <c r="AP39" s="101" t="s">
        <v>65</v>
      </c>
      <c r="AQ39" s="101" t="s">
        <v>65</v>
      </c>
      <c r="AR39" s="101" t="s">
        <v>65</v>
      </c>
      <c r="AS39" s="101" t="s">
        <v>65</v>
      </c>
      <c r="AT39" s="101" t="s">
        <v>65</v>
      </c>
      <c r="AU39" s="101" t="s">
        <v>65</v>
      </c>
      <c r="AV39" s="101" t="s">
        <v>65</v>
      </c>
      <c r="AW39" s="101" t="s">
        <v>65</v>
      </c>
      <c r="AX39" s="101" t="s">
        <v>65</v>
      </c>
      <c r="AY39" s="101" t="s">
        <v>65</v>
      </c>
      <c r="AZ39" s="101"/>
      <c r="BA39" s="2"/>
    </row>
    <row r="40" spans="1:53" ht="351" customHeight="1" x14ac:dyDescent="0.3">
      <c r="A40" s="93"/>
      <c r="B40" s="94"/>
      <c r="C40" s="95"/>
      <c r="D40" s="60"/>
      <c r="E40" s="60"/>
      <c r="F40" s="96"/>
      <c r="G40" s="96"/>
      <c r="H40" s="96"/>
      <c r="I40" s="96"/>
      <c r="J40" s="96"/>
      <c r="K40" s="96"/>
      <c r="L40" s="96"/>
      <c r="M40" s="96"/>
      <c r="N40" s="96"/>
      <c r="O40" s="96"/>
      <c r="P40" s="96"/>
      <c r="Q40" s="96"/>
      <c r="R40" s="96"/>
      <c r="S40" s="96"/>
      <c r="T40" s="96"/>
      <c r="U40" s="96"/>
      <c r="V40" s="96"/>
      <c r="W40" s="96"/>
      <c r="X40" s="96"/>
      <c r="Y40" s="96"/>
      <c r="Z40" s="96" t="s">
        <v>121</v>
      </c>
      <c r="AA40" s="96" t="s">
        <v>56</v>
      </c>
      <c r="AB40" s="97" t="s">
        <v>122</v>
      </c>
      <c r="AC40" s="20" t="s">
        <v>449</v>
      </c>
      <c r="AD40" s="98" t="s">
        <v>56</v>
      </c>
      <c r="AE40" s="48" t="s">
        <v>450</v>
      </c>
      <c r="AF40" s="99"/>
      <c r="AG40" s="102"/>
      <c r="AH40" s="101" t="s">
        <v>65</v>
      </c>
      <c r="AI40" s="101" t="s">
        <v>65</v>
      </c>
      <c r="AJ40" s="101" t="s">
        <v>65</v>
      </c>
      <c r="AK40" s="101" t="s">
        <v>65</v>
      </c>
      <c r="AL40" s="101" t="s">
        <v>65</v>
      </c>
      <c r="AM40" s="101" t="s">
        <v>65</v>
      </c>
      <c r="AN40" s="101" t="s">
        <v>65</v>
      </c>
      <c r="AO40" s="101" t="s">
        <v>65</v>
      </c>
      <c r="AP40" s="101" t="s">
        <v>65</v>
      </c>
      <c r="AQ40" s="101" t="s">
        <v>65</v>
      </c>
      <c r="AR40" s="101" t="s">
        <v>65</v>
      </c>
      <c r="AS40" s="101" t="s">
        <v>65</v>
      </c>
      <c r="AT40" s="101" t="s">
        <v>65</v>
      </c>
      <c r="AU40" s="101" t="s">
        <v>65</v>
      </c>
      <c r="AV40" s="101" t="s">
        <v>65</v>
      </c>
      <c r="AW40" s="101" t="s">
        <v>65</v>
      </c>
      <c r="AX40" s="101" t="s">
        <v>65</v>
      </c>
      <c r="AY40" s="101" t="s">
        <v>65</v>
      </c>
      <c r="AZ40" s="101"/>
      <c r="BA40" s="2"/>
    </row>
    <row r="41" spans="1:53" ht="246.75" customHeight="1" x14ac:dyDescent="0.3">
      <c r="A41" s="93"/>
      <c r="B41" s="94"/>
      <c r="C41" s="95"/>
      <c r="D41" s="60"/>
      <c r="E41" s="60"/>
      <c r="F41" s="96"/>
      <c r="G41" s="96"/>
      <c r="H41" s="96"/>
      <c r="I41" s="96"/>
      <c r="J41" s="96"/>
      <c r="K41" s="96"/>
      <c r="L41" s="96"/>
      <c r="M41" s="96"/>
      <c r="N41" s="96"/>
      <c r="O41" s="96"/>
      <c r="P41" s="96"/>
      <c r="Q41" s="96"/>
      <c r="R41" s="96"/>
      <c r="S41" s="96"/>
      <c r="T41" s="96"/>
      <c r="U41" s="96"/>
      <c r="V41" s="96"/>
      <c r="W41" s="96"/>
      <c r="X41" s="96"/>
      <c r="Y41" s="96"/>
      <c r="Z41" s="96" t="s">
        <v>123</v>
      </c>
      <c r="AA41" s="96" t="s">
        <v>56</v>
      </c>
      <c r="AB41" s="97" t="s">
        <v>124</v>
      </c>
      <c r="AC41" s="15" t="s">
        <v>451</v>
      </c>
      <c r="AD41" s="98" t="s">
        <v>56</v>
      </c>
      <c r="AE41" s="15" t="s">
        <v>452</v>
      </c>
      <c r="AF41" s="99"/>
      <c r="AG41" s="102"/>
      <c r="AH41" s="101" t="s">
        <v>65</v>
      </c>
      <c r="AI41" s="101" t="s">
        <v>65</v>
      </c>
      <c r="AJ41" s="101" t="s">
        <v>65</v>
      </c>
      <c r="AK41" s="101" t="s">
        <v>65</v>
      </c>
      <c r="AL41" s="101" t="s">
        <v>65</v>
      </c>
      <c r="AM41" s="101" t="s">
        <v>65</v>
      </c>
      <c r="AN41" s="101" t="s">
        <v>65</v>
      </c>
      <c r="AO41" s="101" t="s">
        <v>65</v>
      </c>
      <c r="AP41" s="101" t="s">
        <v>65</v>
      </c>
      <c r="AQ41" s="101" t="s">
        <v>65</v>
      </c>
      <c r="AR41" s="101" t="s">
        <v>65</v>
      </c>
      <c r="AS41" s="101" t="s">
        <v>65</v>
      </c>
      <c r="AT41" s="101" t="s">
        <v>65</v>
      </c>
      <c r="AU41" s="101" t="s">
        <v>65</v>
      </c>
      <c r="AV41" s="101" t="s">
        <v>65</v>
      </c>
      <c r="AW41" s="101" t="s">
        <v>65</v>
      </c>
      <c r="AX41" s="101" t="s">
        <v>65</v>
      </c>
      <c r="AY41" s="101" t="s">
        <v>65</v>
      </c>
      <c r="AZ41" s="101"/>
      <c r="BA41" s="2"/>
    </row>
    <row r="42" spans="1:53" ht="182.25" customHeight="1" x14ac:dyDescent="0.3">
      <c r="A42" s="93"/>
      <c r="B42" s="94"/>
      <c r="C42" s="95"/>
      <c r="D42" s="60"/>
      <c r="E42" s="60"/>
      <c r="F42" s="96"/>
      <c r="G42" s="96"/>
      <c r="H42" s="96"/>
      <c r="I42" s="96"/>
      <c r="J42" s="96"/>
      <c r="K42" s="96"/>
      <c r="L42" s="96"/>
      <c r="M42" s="96"/>
      <c r="N42" s="96"/>
      <c r="O42" s="96"/>
      <c r="P42" s="96"/>
      <c r="Q42" s="96"/>
      <c r="R42" s="96"/>
      <c r="S42" s="96"/>
      <c r="T42" s="96"/>
      <c r="U42" s="96"/>
      <c r="V42" s="96"/>
      <c r="W42" s="96"/>
      <c r="X42" s="96"/>
      <c r="Y42" s="96"/>
      <c r="Z42" s="96" t="s">
        <v>72</v>
      </c>
      <c r="AA42" s="96" t="s">
        <v>56</v>
      </c>
      <c r="AB42" s="96" t="s">
        <v>73</v>
      </c>
      <c r="AC42" s="13" t="s">
        <v>453</v>
      </c>
      <c r="AD42" s="60" t="s">
        <v>56</v>
      </c>
      <c r="AE42" s="13" t="s">
        <v>454</v>
      </c>
      <c r="AF42" s="103"/>
      <c r="AG42" s="102"/>
      <c r="AH42" s="101" t="s">
        <v>65</v>
      </c>
      <c r="AI42" s="101" t="s">
        <v>65</v>
      </c>
      <c r="AJ42" s="101" t="s">
        <v>65</v>
      </c>
      <c r="AK42" s="101" t="s">
        <v>65</v>
      </c>
      <c r="AL42" s="101" t="s">
        <v>65</v>
      </c>
      <c r="AM42" s="101" t="s">
        <v>65</v>
      </c>
      <c r="AN42" s="101" t="s">
        <v>65</v>
      </c>
      <c r="AO42" s="101" t="s">
        <v>65</v>
      </c>
      <c r="AP42" s="101" t="s">
        <v>65</v>
      </c>
      <c r="AQ42" s="101" t="s">
        <v>65</v>
      </c>
      <c r="AR42" s="101" t="s">
        <v>65</v>
      </c>
      <c r="AS42" s="101" t="s">
        <v>65</v>
      </c>
      <c r="AT42" s="101" t="s">
        <v>65</v>
      </c>
      <c r="AU42" s="101" t="s">
        <v>65</v>
      </c>
      <c r="AV42" s="101" t="s">
        <v>65</v>
      </c>
      <c r="AW42" s="101" t="s">
        <v>65</v>
      </c>
      <c r="AX42" s="101" t="s">
        <v>65</v>
      </c>
      <c r="AY42" s="101" t="s">
        <v>65</v>
      </c>
      <c r="AZ42" s="101"/>
      <c r="BA42" s="2"/>
    </row>
    <row r="43" spans="1:53" ht="191.25" customHeight="1" x14ac:dyDescent="0.3">
      <c r="A43" s="93"/>
      <c r="B43" s="94"/>
      <c r="C43" s="95"/>
      <c r="D43" s="60"/>
      <c r="E43" s="60"/>
      <c r="F43" s="96" t="s">
        <v>125</v>
      </c>
      <c r="G43" s="96" t="s">
        <v>56</v>
      </c>
      <c r="H43" s="96" t="s">
        <v>126</v>
      </c>
      <c r="I43" s="96" t="s">
        <v>127</v>
      </c>
      <c r="J43" s="96"/>
      <c r="K43" s="96"/>
      <c r="L43" s="96"/>
      <c r="M43" s="96"/>
      <c r="N43" s="96"/>
      <c r="O43" s="96"/>
      <c r="P43" s="96"/>
      <c r="Q43" s="96"/>
      <c r="R43" s="96"/>
      <c r="S43" s="96"/>
      <c r="T43" s="96"/>
      <c r="U43" s="96"/>
      <c r="V43" s="96"/>
      <c r="W43" s="96"/>
      <c r="X43" s="96"/>
      <c r="Y43" s="96"/>
      <c r="Z43" s="96"/>
      <c r="AA43" s="96"/>
      <c r="AB43" s="97"/>
      <c r="AC43" s="47" t="s">
        <v>455</v>
      </c>
      <c r="AD43" s="47" t="s">
        <v>56</v>
      </c>
      <c r="AE43" s="43" t="s">
        <v>456</v>
      </c>
      <c r="AF43" s="103"/>
      <c r="AG43" s="102"/>
      <c r="AH43" s="101" t="s">
        <v>65</v>
      </c>
      <c r="AI43" s="101" t="s">
        <v>65</v>
      </c>
      <c r="AJ43" s="101" t="s">
        <v>65</v>
      </c>
      <c r="AK43" s="101" t="s">
        <v>65</v>
      </c>
      <c r="AL43" s="101" t="s">
        <v>65</v>
      </c>
      <c r="AM43" s="101" t="s">
        <v>65</v>
      </c>
      <c r="AN43" s="101" t="s">
        <v>65</v>
      </c>
      <c r="AO43" s="101" t="s">
        <v>65</v>
      </c>
      <c r="AP43" s="101" t="s">
        <v>65</v>
      </c>
      <c r="AQ43" s="101" t="s">
        <v>65</v>
      </c>
      <c r="AR43" s="101" t="s">
        <v>65</v>
      </c>
      <c r="AS43" s="101" t="s">
        <v>65</v>
      </c>
      <c r="AT43" s="101" t="s">
        <v>65</v>
      </c>
      <c r="AU43" s="101" t="s">
        <v>65</v>
      </c>
      <c r="AV43" s="101" t="s">
        <v>65</v>
      </c>
      <c r="AW43" s="101" t="s">
        <v>65</v>
      </c>
      <c r="AX43" s="101" t="s">
        <v>65</v>
      </c>
      <c r="AY43" s="101" t="s">
        <v>65</v>
      </c>
      <c r="AZ43" s="101"/>
      <c r="BA43" s="2"/>
    </row>
    <row r="44" spans="1:53" ht="270.75" customHeight="1" x14ac:dyDescent="0.3">
      <c r="A44" s="93"/>
      <c r="B44" s="94"/>
      <c r="C44" s="95"/>
      <c r="D44" s="60"/>
      <c r="E44" s="60"/>
      <c r="F44" s="96" t="s">
        <v>128</v>
      </c>
      <c r="G44" s="96" t="s">
        <v>56</v>
      </c>
      <c r="H44" s="96" t="s">
        <v>78</v>
      </c>
      <c r="I44" s="96" t="s">
        <v>129</v>
      </c>
      <c r="J44" s="96"/>
      <c r="K44" s="96"/>
      <c r="L44" s="96"/>
      <c r="M44" s="96"/>
      <c r="N44" s="96"/>
      <c r="O44" s="96"/>
      <c r="P44" s="96"/>
      <c r="Q44" s="96"/>
      <c r="R44" s="96"/>
      <c r="S44" s="96"/>
      <c r="T44" s="96"/>
      <c r="U44" s="96"/>
      <c r="V44" s="96"/>
      <c r="W44" s="96"/>
      <c r="X44" s="96"/>
      <c r="Y44" s="96"/>
      <c r="Z44" s="96"/>
      <c r="AA44" s="96"/>
      <c r="AB44" s="97"/>
      <c r="AC44" s="13"/>
      <c r="AD44" s="13"/>
      <c r="AE44" s="46"/>
      <c r="AF44" s="103"/>
      <c r="AG44" s="102"/>
      <c r="AH44" s="101" t="s">
        <v>65</v>
      </c>
      <c r="AI44" s="101" t="s">
        <v>65</v>
      </c>
      <c r="AJ44" s="101" t="s">
        <v>65</v>
      </c>
      <c r="AK44" s="101" t="s">
        <v>65</v>
      </c>
      <c r="AL44" s="101" t="s">
        <v>65</v>
      </c>
      <c r="AM44" s="101" t="s">
        <v>65</v>
      </c>
      <c r="AN44" s="101" t="s">
        <v>65</v>
      </c>
      <c r="AO44" s="101" t="s">
        <v>65</v>
      </c>
      <c r="AP44" s="101" t="s">
        <v>65</v>
      </c>
      <c r="AQ44" s="101" t="s">
        <v>65</v>
      </c>
      <c r="AR44" s="101" t="s">
        <v>65</v>
      </c>
      <c r="AS44" s="101" t="s">
        <v>65</v>
      </c>
      <c r="AT44" s="101" t="s">
        <v>65</v>
      </c>
      <c r="AU44" s="101" t="s">
        <v>65</v>
      </c>
      <c r="AV44" s="101" t="s">
        <v>65</v>
      </c>
      <c r="AW44" s="101" t="s">
        <v>65</v>
      </c>
      <c r="AX44" s="101" t="s">
        <v>65</v>
      </c>
      <c r="AY44" s="101" t="s">
        <v>65</v>
      </c>
      <c r="AZ44" s="101"/>
      <c r="BA44" s="2"/>
    </row>
    <row r="45" spans="1:53" ht="153.75" customHeight="1" x14ac:dyDescent="0.3">
      <c r="A45" s="93"/>
      <c r="B45" s="94"/>
      <c r="C45" s="95"/>
      <c r="D45" s="60"/>
      <c r="E45" s="60"/>
      <c r="F45" s="96" t="s">
        <v>130</v>
      </c>
      <c r="G45" s="96" t="s">
        <v>56</v>
      </c>
      <c r="H45" s="96" t="s">
        <v>78</v>
      </c>
      <c r="I45" s="96" t="s">
        <v>131</v>
      </c>
      <c r="J45" s="96"/>
      <c r="K45" s="96"/>
      <c r="L45" s="96"/>
      <c r="M45" s="96"/>
      <c r="N45" s="96"/>
      <c r="O45" s="96"/>
      <c r="P45" s="96"/>
      <c r="Q45" s="96"/>
      <c r="R45" s="96"/>
      <c r="S45" s="96"/>
      <c r="T45" s="96"/>
      <c r="U45" s="96"/>
      <c r="V45" s="96"/>
      <c r="W45" s="96"/>
      <c r="X45" s="96"/>
      <c r="Y45" s="96"/>
      <c r="Z45" s="96"/>
      <c r="AA45" s="96"/>
      <c r="AB45" s="96"/>
      <c r="AC45" s="24" t="s">
        <v>457</v>
      </c>
      <c r="AD45" s="33" t="s">
        <v>56</v>
      </c>
      <c r="AE45" s="33" t="s">
        <v>458</v>
      </c>
      <c r="AF45" s="99"/>
      <c r="AG45" s="102"/>
      <c r="AH45" s="101" t="s">
        <v>65</v>
      </c>
      <c r="AI45" s="101" t="s">
        <v>65</v>
      </c>
      <c r="AJ45" s="101" t="s">
        <v>65</v>
      </c>
      <c r="AK45" s="101" t="s">
        <v>65</v>
      </c>
      <c r="AL45" s="101" t="s">
        <v>65</v>
      </c>
      <c r="AM45" s="101" t="s">
        <v>65</v>
      </c>
      <c r="AN45" s="101" t="s">
        <v>65</v>
      </c>
      <c r="AO45" s="101" t="s">
        <v>65</v>
      </c>
      <c r="AP45" s="101" t="s">
        <v>65</v>
      </c>
      <c r="AQ45" s="101" t="s">
        <v>65</v>
      </c>
      <c r="AR45" s="101" t="s">
        <v>65</v>
      </c>
      <c r="AS45" s="101" t="s">
        <v>65</v>
      </c>
      <c r="AT45" s="101" t="s">
        <v>65</v>
      </c>
      <c r="AU45" s="101" t="s">
        <v>65</v>
      </c>
      <c r="AV45" s="101" t="s">
        <v>65</v>
      </c>
      <c r="AW45" s="101" t="s">
        <v>65</v>
      </c>
      <c r="AX45" s="101" t="s">
        <v>65</v>
      </c>
      <c r="AY45" s="101" t="s">
        <v>65</v>
      </c>
      <c r="AZ45" s="101"/>
      <c r="BA45" s="2"/>
    </row>
    <row r="46" spans="1:53" ht="206.25" customHeight="1" x14ac:dyDescent="0.3">
      <c r="A46" s="93"/>
      <c r="B46" s="94"/>
      <c r="C46" s="95"/>
      <c r="D46" s="60"/>
      <c r="E46" s="60"/>
      <c r="F46" s="96" t="s">
        <v>77</v>
      </c>
      <c r="G46" s="96" t="s">
        <v>56</v>
      </c>
      <c r="H46" s="96" t="s">
        <v>78</v>
      </c>
      <c r="I46" s="96" t="s">
        <v>79</v>
      </c>
      <c r="J46" s="96"/>
      <c r="K46" s="96"/>
      <c r="L46" s="96"/>
      <c r="M46" s="96"/>
      <c r="N46" s="96"/>
      <c r="O46" s="96"/>
      <c r="P46" s="96"/>
      <c r="Q46" s="96"/>
      <c r="R46" s="96"/>
      <c r="S46" s="96"/>
      <c r="T46" s="96"/>
      <c r="U46" s="96"/>
      <c r="V46" s="96"/>
      <c r="W46" s="96"/>
      <c r="X46" s="96"/>
      <c r="Y46" s="96"/>
      <c r="Z46" s="96"/>
      <c r="AA46" s="96"/>
      <c r="AB46" s="96"/>
      <c r="AC46" s="20" t="s">
        <v>459</v>
      </c>
      <c r="AD46" s="34" t="s">
        <v>56</v>
      </c>
      <c r="AE46" s="15" t="s">
        <v>460</v>
      </c>
      <c r="AF46" s="99"/>
      <c r="AG46" s="102"/>
      <c r="AH46" s="101" t="s">
        <v>65</v>
      </c>
      <c r="AI46" s="101" t="s">
        <v>65</v>
      </c>
      <c r="AJ46" s="101" t="s">
        <v>65</v>
      </c>
      <c r="AK46" s="101" t="s">
        <v>65</v>
      </c>
      <c r="AL46" s="101" t="s">
        <v>65</v>
      </c>
      <c r="AM46" s="101" t="s">
        <v>65</v>
      </c>
      <c r="AN46" s="101" t="s">
        <v>65</v>
      </c>
      <c r="AO46" s="101" t="s">
        <v>65</v>
      </c>
      <c r="AP46" s="101" t="s">
        <v>65</v>
      </c>
      <c r="AQ46" s="101" t="s">
        <v>65</v>
      </c>
      <c r="AR46" s="101" t="s">
        <v>65</v>
      </c>
      <c r="AS46" s="101" t="s">
        <v>65</v>
      </c>
      <c r="AT46" s="101" t="s">
        <v>65</v>
      </c>
      <c r="AU46" s="101" t="s">
        <v>65</v>
      </c>
      <c r="AV46" s="101" t="s">
        <v>65</v>
      </c>
      <c r="AW46" s="101" t="s">
        <v>65</v>
      </c>
      <c r="AX46" s="101" t="s">
        <v>65</v>
      </c>
      <c r="AY46" s="101" t="s">
        <v>65</v>
      </c>
      <c r="AZ46" s="101"/>
      <c r="BA46" s="2"/>
    </row>
    <row r="47" spans="1:53" ht="210" customHeight="1" x14ac:dyDescent="0.3">
      <c r="A47" s="93"/>
      <c r="B47" s="94"/>
      <c r="C47" s="95"/>
      <c r="D47" s="60"/>
      <c r="E47" s="60"/>
      <c r="F47" s="96"/>
      <c r="G47" s="96"/>
      <c r="H47" s="96"/>
      <c r="I47" s="96"/>
      <c r="J47" s="96"/>
      <c r="K47" s="96"/>
      <c r="L47" s="96"/>
      <c r="M47" s="96" t="s">
        <v>132</v>
      </c>
      <c r="N47" s="96" t="s">
        <v>56</v>
      </c>
      <c r="O47" s="96" t="s">
        <v>81</v>
      </c>
      <c r="P47" s="96" t="s">
        <v>133</v>
      </c>
      <c r="Q47" s="96"/>
      <c r="R47" s="96"/>
      <c r="S47" s="96"/>
      <c r="T47" s="96"/>
      <c r="U47" s="96"/>
      <c r="V47" s="96"/>
      <c r="W47" s="96"/>
      <c r="X47" s="96"/>
      <c r="Y47" s="96"/>
      <c r="Z47" s="96"/>
      <c r="AA47" s="96"/>
      <c r="AB47" s="96"/>
      <c r="AC47" s="20" t="s">
        <v>461</v>
      </c>
      <c r="AD47" s="34" t="s">
        <v>56</v>
      </c>
      <c r="AE47" s="31" t="s">
        <v>462</v>
      </c>
      <c r="AF47" s="99"/>
      <c r="AG47" s="102" t="s">
        <v>623</v>
      </c>
      <c r="AH47" s="101">
        <v>15411.9</v>
      </c>
      <c r="AI47" s="101">
        <v>8395</v>
      </c>
      <c r="AJ47" s="101"/>
      <c r="AK47" s="101"/>
      <c r="AL47" s="101"/>
      <c r="AM47" s="101" t="s">
        <v>65</v>
      </c>
      <c r="AN47" s="101" t="s">
        <v>65</v>
      </c>
      <c r="AO47" s="101" t="s">
        <v>65</v>
      </c>
      <c r="AP47" s="101"/>
      <c r="AQ47" s="101"/>
      <c r="AR47" s="101"/>
      <c r="AS47" s="101" t="s">
        <v>65</v>
      </c>
      <c r="AT47" s="101">
        <v>8395</v>
      </c>
      <c r="AU47" s="101"/>
      <c r="AV47" s="101"/>
      <c r="AW47" s="101" t="s">
        <v>65</v>
      </c>
      <c r="AX47" s="101"/>
      <c r="AY47" s="101"/>
      <c r="AZ47" s="101"/>
      <c r="BA47" s="2"/>
    </row>
    <row r="48" spans="1:53" ht="192" customHeight="1" x14ac:dyDescent="0.3">
      <c r="A48" s="93"/>
      <c r="B48" s="94"/>
      <c r="C48" s="95"/>
      <c r="D48" s="60"/>
      <c r="E48" s="60"/>
      <c r="F48" s="96"/>
      <c r="G48" s="96"/>
      <c r="H48" s="96"/>
      <c r="I48" s="96"/>
      <c r="J48" s="96"/>
      <c r="K48" s="96"/>
      <c r="L48" s="96"/>
      <c r="M48" s="96" t="s">
        <v>134</v>
      </c>
      <c r="N48" s="96" t="s">
        <v>56</v>
      </c>
      <c r="O48" s="96" t="s">
        <v>135</v>
      </c>
      <c r="P48" s="96" t="s">
        <v>76</v>
      </c>
      <c r="Q48" s="96"/>
      <c r="R48" s="96"/>
      <c r="S48" s="96"/>
      <c r="T48" s="96"/>
      <c r="U48" s="96"/>
      <c r="V48" s="96"/>
      <c r="W48" s="96"/>
      <c r="X48" s="96"/>
      <c r="Y48" s="96"/>
      <c r="Z48" s="96"/>
      <c r="AA48" s="97"/>
      <c r="AB48" s="97"/>
      <c r="AC48" s="20"/>
      <c r="AD48" s="34"/>
      <c r="AE48" s="31"/>
      <c r="AF48" s="99"/>
      <c r="AG48" s="100" t="s">
        <v>623</v>
      </c>
      <c r="AH48" s="101">
        <v>2800</v>
      </c>
      <c r="AI48" s="101">
        <v>2798.2</v>
      </c>
      <c r="AJ48" s="101" t="s">
        <v>65</v>
      </c>
      <c r="AK48" s="101" t="s">
        <v>65</v>
      </c>
      <c r="AL48" s="101" t="s">
        <v>65</v>
      </c>
      <c r="AM48" s="101" t="s">
        <v>65</v>
      </c>
      <c r="AN48" s="101">
        <v>2800</v>
      </c>
      <c r="AO48" s="101">
        <v>2798.2</v>
      </c>
      <c r="AP48" s="101" t="s">
        <v>65</v>
      </c>
      <c r="AQ48" s="101" t="s">
        <v>65</v>
      </c>
      <c r="AR48" s="101" t="s">
        <v>65</v>
      </c>
      <c r="AS48" s="101" t="s">
        <v>65</v>
      </c>
      <c r="AT48" s="101">
        <v>2798.2</v>
      </c>
      <c r="AU48" s="101" t="s">
        <v>65</v>
      </c>
      <c r="AV48" s="101" t="s">
        <v>65</v>
      </c>
      <c r="AW48" s="101">
        <v>2798.2</v>
      </c>
      <c r="AX48" s="101" t="s">
        <v>65</v>
      </c>
      <c r="AY48" s="101" t="s">
        <v>65</v>
      </c>
      <c r="AZ48" s="101"/>
      <c r="BA48" s="2"/>
    </row>
    <row r="49" spans="1:53" ht="249.75" customHeight="1" x14ac:dyDescent="0.3">
      <c r="A49" s="93"/>
      <c r="B49" s="94"/>
      <c r="C49" s="95"/>
      <c r="D49" s="60"/>
      <c r="E49" s="60"/>
      <c r="F49" s="96"/>
      <c r="G49" s="96"/>
      <c r="H49" s="96"/>
      <c r="I49" s="96"/>
      <c r="J49" s="96"/>
      <c r="K49" s="96"/>
      <c r="L49" s="96"/>
      <c r="M49" s="96"/>
      <c r="N49" s="96"/>
      <c r="O49" s="96"/>
      <c r="P49" s="96"/>
      <c r="Q49" s="96"/>
      <c r="R49" s="96"/>
      <c r="S49" s="96"/>
      <c r="T49" s="96"/>
      <c r="U49" s="96"/>
      <c r="V49" s="96"/>
      <c r="W49" s="96"/>
      <c r="X49" s="96"/>
      <c r="Y49" s="96"/>
      <c r="Z49" s="96"/>
      <c r="AA49" s="97"/>
      <c r="AB49" s="97"/>
      <c r="AC49" s="15" t="s">
        <v>549</v>
      </c>
      <c r="AD49" s="34" t="s">
        <v>56</v>
      </c>
      <c r="AE49" s="31" t="s">
        <v>548</v>
      </c>
      <c r="AF49" s="99"/>
      <c r="AG49" s="100"/>
      <c r="AH49" s="101"/>
      <c r="AI49" s="101"/>
      <c r="AJ49" s="101"/>
      <c r="AK49" s="101"/>
      <c r="AL49" s="101"/>
      <c r="AM49" s="101"/>
      <c r="AN49" s="101"/>
      <c r="AO49" s="101"/>
      <c r="AP49" s="101"/>
      <c r="AQ49" s="101"/>
      <c r="AR49" s="101"/>
      <c r="AS49" s="101"/>
      <c r="AT49" s="101"/>
      <c r="AU49" s="101"/>
      <c r="AV49" s="101"/>
      <c r="AW49" s="101"/>
      <c r="AX49" s="101"/>
      <c r="AY49" s="101"/>
      <c r="AZ49" s="101"/>
      <c r="BA49" s="2"/>
    </row>
    <row r="50" spans="1:53" ht="196.5" customHeight="1" x14ac:dyDescent="0.3">
      <c r="A50" s="93"/>
      <c r="B50" s="94"/>
      <c r="C50" s="95"/>
      <c r="D50" s="60"/>
      <c r="E50" s="60"/>
      <c r="F50" s="96"/>
      <c r="G50" s="96"/>
      <c r="H50" s="96"/>
      <c r="I50" s="96"/>
      <c r="J50" s="96"/>
      <c r="K50" s="96"/>
      <c r="L50" s="96"/>
      <c r="M50" s="96"/>
      <c r="N50" s="96"/>
      <c r="O50" s="96"/>
      <c r="P50" s="96"/>
      <c r="Q50" s="96"/>
      <c r="R50" s="96"/>
      <c r="S50" s="96"/>
      <c r="T50" s="96"/>
      <c r="U50" s="96"/>
      <c r="V50" s="96"/>
      <c r="W50" s="96"/>
      <c r="X50" s="96"/>
      <c r="Y50" s="96"/>
      <c r="Z50" s="96"/>
      <c r="AA50" s="97"/>
      <c r="AB50" s="97"/>
      <c r="AC50" s="20" t="s">
        <v>550</v>
      </c>
      <c r="AD50" s="34" t="s">
        <v>56</v>
      </c>
      <c r="AE50" s="34" t="s">
        <v>551</v>
      </c>
      <c r="AF50" s="99"/>
      <c r="AG50" s="100"/>
      <c r="AH50" s="101"/>
      <c r="AI50" s="101"/>
      <c r="AJ50" s="101"/>
      <c r="AK50" s="101"/>
      <c r="AL50" s="101"/>
      <c r="AM50" s="101"/>
      <c r="AN50" s="101"/>
      <c r="AO50" s="101"/>
      <c r="AP50" s="101"/>
      <c r="AQ50" s="101"/>
      <c r="AR50" s="101"/>
      <c r="AS50" s="101"/>
      <c r="AT50" s="101"/>
      <c r="AU50" s="101"/>
      <c r="AV50" s="101"/>
      <c r="AW50" s="101"/>
      <c r="AX50" s="101"/>
      <c r="AY50" s="101"/>
      <c r="AZ50" s="101"/>
      <c r="BA50" s="2"/>
    </row>
    <row r="51" spans="1:53" ht="271.5" customHeight="1" x14ac:dyDescent="0.3">
      <c r="A51" s="82" t="s">
        <v>136</v>
      </c>
      <c r="B51" s="83" t="s">
        <v>137</v>
      </c>
      <c r="C51" s="84" t="s">
        <v>49</v>
      </c>
      <c r="D51" s="52" t="s">
        <v>138</v>
      </c>
      <c r="E51" s="52" t="s">
        <v>51</v>
      </c>
      <c r="F51" s="85"/>
      <c r="G51" s="85"/>
      <c r="H51" s="85"/>
      <c r="I51" s="85"/>
      <c r="J51" s="85"/>
      <c r="K51" s="85"/>
      <c r="L51" s="85"/>
      <c r="M51" s="85"/>
      <c r="N51" s="85"/>
      <c r="O51" s="85"/>
      <c r="P51" s="85"/>
      <c r="Q51" s="85"/>
      <c r="R51" s="85"/>
      <c r="S51" s="85"/>
      <c r="T51" s="85"/>
      <c r="U51" s="85"/>
      <c r="V51" s="85"/>
      <c r="W51" s="85" t="s">
        <v>139</v>
      </c>
      <c r="X51" s="85" t="s">
        <v>140</v>
      </c>
      <c r="Y51" s="85" t="s">
        <v>141</v>
      </c>
      <c r="Z51" s="85"/>
      <c r="AA51" s="85"/>
      <c r="AB51" s="85"/>
      <c r="AC51" s="8" t="s">
        <v>440</v>
      </c>
      <c r="AD51" s="60" t="s">
        <v>56</v>
      </c>
      <c r="AE51" s="3" t="s">
        <v>441</v>
      </c>
      <c r="AF51" s="120" t="s">
        <v>142</v>
      </c>
      <c r="AG51" s="119" t="s">
        <v>143</v>
      </c>
      <c r="AH51" s="91">
        <v>3488.8</v>
      </c>
      <c r="AI51" s="91">
        <v>3166.2</v>
      </c>
      <c r="AJ51" s="91">
        <v>94.2</v>
      </c>
      <c r="AK51" s="91"/>
      <c r="AL51" s="91"/>
      <c r="AM51" s="91"/>
      <c r="AN51" s="91" t="s">
        <v>65</v>
      </c>
      <c r="AO51" s="91" t="s">
        <v>65</v>
      </c>
      <c r="AP51" s="91">
        <v>0</v>
      </c>
      <c r="AQ51" s="91"/>
      <c r="AR51" s="91"/>
      <c r="AS51" s="91"/>
      <c r="AT51" s="91">
        <v>3166.2</v>
      </c>
      <c r="AU51" s="91">
        <v>94.2</v>
      </c>
      <c r="AV51" s="91"/>
      <c r="AW51" s="91" t="s">
        <v>65</v>
      </c>
      <c r="AX51" s="91">
        <v>0</v>
      </c>
      <c r="AY51" s="91"/>
      <c r="AZ51" s="92" t="s">
        <v>59</v>
      </c>
      <c r="BA51" s="2"/>
    </row>
    <row r="52" spans="1:53" ht="271.5" customHeight="1" x14ac:dyDescent="0.3">
      <c r="A52" s="82" t="s">
        <v>633</v>
      </c>
      <c r="B52" s="83" t="s">
        <v>634</v>
      </c>
      <c r="C52" s="84" t="s">
        <v>49</v>
      </c>
      <c r="D52" s="52" t="s">
        <v>636</v>
      </c>
      <c r="E52" s="52" t="s">
        <v>51</v>
      </c>
      <c r="F52" s="85"/>
      <c r="G52" s="85"/>
      <c r="H52" s="85"/>
      <c r="I52" s="85"/>
      <c r="J52" s="85"/>
      <c r="K52" s="85"/>
      <c r="L52" s="85"/>
      <c r="M52" s="85"/>
      <c r="N52" s="85"/>
      <c r="O52" s="85"/>
      <c r="P52" s="85"/>
      <c r="Q52" s="85"/>
      <c r="R52" s="85"/>
      <c r="S52" s="85"/>
      <c r="T52" s="85"/>
      <c r="U52" s="85"/>
      <c r="V52" s="85"/>
      <c r="W52" s="85"/>
      <c r="X52" s="85"/>
      <c r="Y52" s="85"/>
      <c r="Z52" s="85"/>
      <c r="AA52" s="85"/>
      <c r="AB52" s="85"/>
      <c r="AC52" s="65"/>
      <c r="AD52" s="60"/>
      <c r="AE52" s="3"/>
      <c r="AF52" s="120"/>
      <c r="AG52" s="119"/>
      <c r="AH52" s="91"/>
      <c r="AI52" s="91"/>
      <c r="AJ52" s="91">
        <v>0</v>
      </c>
      <c r="AK52" s="91">
        <v>70</v>
      </c>
      <c r="AL52" s="91">
        <v>70</v>
      </c>
      <c r="AM52" s="91">
        <v>70</v>
      </c>
      <c r="AN52" s="91"/>
      <c r="AO52" s="91"/>
      <c r="AP52" s="91"/>
      <c r="AQ52" s="91">
        <v>70</v>
      </c>
      <c r="AR52" s="91">
        <v>70</v>
      </c>
      <c r="AS52" s="91">
        <v>70</v>
      </c>
      <c r="AT52" s="91"/>
      <c r="AU52" s="91"/>
      <c r="AV52" s="91">
        <v>70</v>
      </c>
      <c r="AW52" s="91"/>
      <c r="AX52" s="91"/>
      <c r="AY52" s="91">
        <v>70</v>
      </c>
      <c r="AZ52" s="92"/>
      <c r="BA52" s="2"/>
    </row>
    <row r="53" spans="1:53" ht="206.4" customHeight="1" x14ac:dyDescent="0.3">
      <c r="A53" s="82" t="s">
        <v>144</v>
      </c>
      <c r="B53" s="83" t="s">
        <v>145</v>
      </c>
      <c r="C53" s="84" t="s">
        <v>49</v>
      </c>
      <c r="D53" s="52" t="s">
        <v>146</v>
      </c>
      <c r="E53" s="52" t="s">
        <v>51</v>
      </c>
      <c r="F53" s="85"/>
      <c r="G53" s="85"/>
      <c r="H53" s="85"/>
      <c r="I53" s="85"/>
      <c r="J53" s="85"/>
      <c r="K53" s="85"/>
      <c r="L53" s="85"/>
      <c r="M53" s="85"/>
      <c r="N53" s="85"/>
      <c r="O53" s="85"/>
      <c r="P53" s="85"/>
      <c r="Q53" s="85"/>
      <c r="R53" s="85"/>
      <c r="S53" s="85"/>
      <c r="T53" s="85"/>
      <c r="U53" s="85"/>
      <c r="V53" s="85"/>
      <c r="W53" s="85"/>
      <c r="X53" s="85"/>
      <c r="Y53" s="85"/>
      <c r="Z53" s="85"/>
      <c r="AA53" s="121"/>
      <c r="AB53" s="121"/>
      <c r="AC53" s="53" t="s">
        <v>586</v>
      </c>
      <c r="AD53" s="53" t="s">
        <v>565</v>
      </c>
      <c r="AE53" s="3" t="s">
        <v>544</v>
      </c>
      <c r="AF53" s="122" t="s">
        <v>147</v>
      </c>
      <c r="AG53" s="119" t="s">
        <v>148</v>
      </c>
      <c r="AH53" s="91">
        <v>134.9</v>
      </c>
      <c r="AI53" s="91">
        <v>134.9</v>
      </c>
      <c r="AJ53" s="91">
        <v>134.4</v>
      </c>
      <c r="AK53" s="91">
        <v>134.4</v>
      </c>
      <c r="AL53" s="91">
        <v>134.4</v>
      </c>
      <c r="AM53" s="91">
        <v>134.4</v>
      </c>
      <c r="AN53" s="91">
        <v>133.5</v>
      </c>
      <c r="AO53" s="91">
        <v>133.5</v>
      </c>
      <c r="AP53" s="91">
        <v>134.4</v>
      </c>
      <c r="AQ53" s="91">
        <v>134.4</v>
      </c>
      <c r="AR53" s="91">
        <v>134.4</v>
      </c>
      <c r="AS53" s="91">
        <v>134.4</v>
      </c>
      <c r="AT53" s="91">
        <v>134.9</v>
      </c>
      <c r="AU53" s="91">
        <v>134.4</v>
      </c>
      <c r="AV53" s="91">
        <v>134.4</v>
      </c>
      <c r="AW53" s="91">
        <v>133.5</v>
      </c>
      <c r="AX53" s="91">
        <v>134.4</v>
      </c>
      <c r="AY53" s="91">
        <v>134.4</v>
      </c>
      <c r="AZ53" s="92" t="s">
        <v>59</v>
      </c>
      <c r="BA53" s="2"/>
    </row>
    <row r="54" spans="1:53" ht="206.4" customHeight="1" x14ac:dyDescent="0.3">
      <c r="A54" s="82"/>
      <c r="B54" s="83"/>
      <c r="C54" s="84"/>
      <c r="D54" s="52"/>
      <c r="E54" s="52"/>
      <c r="F54" s="85"/>
      <c r="G54" s="85"/>
      <c r="H54" s="85"/>
      <c r="I54" s="85"/>
      <c r="J54" s="85"/>
      <c r="K54" s="85"/>
      <c r="L54" s="85"/>
      <c r="M54" s="85"/>
      <c r="N54" s="85"/>
      <c r="O54" s="85"/>
      <c r="P54" s="85"/>
      <c r="Q54" s="85"/>
      <c r="R54" s="85"/>
      <c r="S54" s="85"/>
      <c r="T54" s="85"/>
      <c r="U54" s="85"/>
      <c r="V54" s="85"/>
      <c r="W54" s="85"/>
      <c r="X54" s="85"/>
      <c r="Y54" s="85"/>
      <c r="Z54" s="85"/>
      <c r="AA54" s="111"/>
      <c r="AB54" s="111"/>
      <c r="AC54" s="55" t="s">
        <v>587</v>
      </c>
      <c r="AD54" s="56" t="s">
        <v>565</v>
      </c>
      <c r="AE54" s="57" t="s">
        <v>588</v>
      </c>
      <c r="AF54" s="116"/>
      <c r="AG54" s="119"/>
      <c r="AH54" s="91"/>
      <c r="AI54" s="91"/>
      <c r="AJ54" s="91"/>
      <c r="AK54" s="91"/>
      <c r="AL54" s="91"/>
      <c r="AM54" s="91"/>
      <c r="AN54" s="91"/>
      <c r="AO54" s="91"/>
      <c r="AP54" s="91"/>
      <c r="AQ54" s="91"/>
      <c r="AR54" s="91"/>
      <c r="AS54" s="91"/>
      <c r="AT54" s="91"/>
      <c r="AU54" s="91"/>
      <c r="AV54" s="91"/>
      <c r="AW54" s="91"/>
      <c r="AX54" s="91"/>
      <c r="AY54" s="91"/>
      <c r="AZ54" s="92"/>
      <c r="BA54" s="2"/>
    </row>
    <row r="55" spans="1:53" ht="180" customHeight="1" x14ac:dyDescent="0.3">
      <c r="A55" s="82" t="s">
        <v>149</v>
      </c>
      <c r="B55" s="83" t="s">
        <v>150</v>
      </c>
      <c r="C55" s="84" t="s">
        <v>49</v>
      </c>
      <c r="D55" s="52" t="s">
        <v>151</v>
      </c>
      <c r="E55" s="52" t="s">
        <v>51</v>
      </c>
      <c r="F55" s="85"/>
      <c r="G55" s="85"/>
      <c r="H55" s="85"/>
      <c r="I55" s="85"/>
      <c r="J55" s="85"/>
      <c r="K55" s="85"/>
      <c r="L55" s="85"/>
      <c r="M55" s="85"/>
      <c r="N55" s="85"/>
      <c r="O55" s="85"/>
      <c r="P55" s="85"/>
      <c r="Q55" s="85"/>
      <c r="R55" s="85"/>
      <c r="S55" s="85"/>
      <c r="T55" s="85"/>
      <c r="U55" s="85"/>
      <c r="V55" s="85"/>
      <c r="W55" s="85" t="s">
        <v>152</v>
      </c>
      <c r="X55" s="85" t="s">
        <v>140</v>
      </c>
      <c r="Y55" s="85" t="s">
        <v>153</v>
      </c>
      <c r="Z55" s="85" t="s">
        <v>154</v>
      </c>
      <c r="AA55" s="111" t="s">
        <v>56</v>
      </c>
      <c r="AB55" s="111" t="s">
        <v>155</v>
      </c>
      <c r="AC55" s="27" t="s">
        <v>453</v>
      </c>
      <c r="AD55" s="123" t="s">
        <v>56</v>
      </c>
      <c r="AE55" s="124" t="s">
        <v>454</v>
      </c>
      <c r="AF55" s="116" t="s">
        <v>156</v>
      </c>
      <c r="AG55" s="119" t="s">
        <v>157</v>
      </c>
      <c r="AH55" s="91">
        <v>23326.9</v>
      </c>
      <c r="AI55" s="91">
        <v>23101.599999999999</v>
      </c>
      <c r="AJ55" s="91">
        <v>33427.1</v>
      </c>
      <c r="AK55" s="91">
        <v>31190.3</v>
      </c>
      <c r="AL55" s="91">
        <v>29291.5</v>
      </c>
      <c r="AM55" s="91">
        <v>30648.3</v>
      </c>
      <c r="AN55" s="91">
        <v>22382.7</v>
      </c>
      <c r="AO55" s="91">
        <v>22157.4</v>
      </c>
      <c r="AP55" s="91">
        <f>33427.1-1242.1-7863</f>
        <v>24322</v>
      </c>
      <c r="AQ55" s="91">
        <f>31190.3-2812.5</f>
        <v>28377.8</v>
      </c>
      <c r="AR55" s="91">
        <f>29291.5-62.5</f>
        <v>29229</v>
      </c>
      <c r="AS55" s="91">
        <f>30648.3-62.5</f>
        <v>30585.8</v>
      </c>
      <c r="AT55" s="91">
        <v>23101.599999999999</v>
      </c>
      <c r="AU55" s="91">
        <v>33427.1</v>
      </c>
      <c r="AV55" s="91">
        <v>31190.3</v>
      </c>
      <c r="AW55" s="91">
        <v>22157.4</v>
      </c>
      <c r="AX55" s="91">
        <f>33427.1-1242.1-7863</f>
        <v>24322</v>
      </c>
      <c r="AY55" s="91">
        <f>31190.3-2812.5</f>
        <v>28377.8</v>
      </c>
      <c r="AZ55" s="92"/>
      <c r="BA55" s="2"/>
    </row>
    <row r="56" spans="1:53" ht="209.25" customHeight="1" x14ac:dyDescent="0.3">
      <c r="A56" s="93"/>
      <c r="B56" s="94"/>
      <c r="C56" s="95" t="s">
        <v>158</v>
      </c>
      <c r="D56" s="60" t="s">
        <v>159</v>
      </c>
      <c r="E56" s="60" t="s">
        <v>160</v>
      </c>
      <c r="F56" s="96"/>
      <c r="G56" s="96"/>
      <c r="H56" s="96"/>
      <c r="I56" s="96"/>
      <c r="J56" s="96"/>
      <c r="K56" s="96"/>
      <c r="L56" s="96"/>
      <c r="M56" s="96"/>
      <c r="N56" s="96"/>
      <c r="O56" s="96"/>
      <c r="P56" s="96"/>
      <c r="Q56" s="96"/>
      <c r="R56" s="96"/>
      <c r="S56" s="96"/>
      <c r="T56" s="96"/>
      <c r="U56" s="96"/>
      <c r="V56" s="96"/>
      <c r="W56" s="96"/>
      <c r="X56" s="96"/>
      <c r="Y56" s="96"/>
      <c r="Z56" s="96" t="s">
        <v>161</v>
      </c>
      <c r="AA56" s="96" t="s">
        <v>56</v>
      </c>
      <c r="AB56" s="97" t="s">
        <v>162</v>
      </c>
      <c r="AC56" s="20" t="s">
        <v>449</v>
      </c>
      <c r="AD56" s="98" t="s">
        <v>56</v>
      </c>
      <c r="AE56" s="48" t="s">
        <v>450</v>
      </c>
      <c r="AF56" s="99"/>
      <c r="AG56" s="102"/>
      <c r="AH56" s="101" t="s">
        <v>65</v>
      </c>
      <c r="AI56" s="101" t="s">
        <v>65</v>
      </c>
      <c r="AJ56" s="101" t="s">
        <v>65</v>
      </c>
      <c r="AK56" s="101" t="s">
        <v>65</v>
      </c>
      <c r="AL56" s="101" t="s">
        <v>65</v>
      </c>
      <c r="AM56" s="101" t="s">
        <v>65</v>
      </c>
      <c r="AN56" s="101" t="s">
        <v>65</v>
      </c>
      <c r="AO56" s="101" t="s">
        <v>65</v>
      </c>
      <c r="AP56" s="101" t="s">
        <v>65</v>
      </c>
      <c r="AQ56" s="101" t="s">
        <v>65</v>
      </c>
      <c r="AR56" s="101" t="s">
        <v>65</v>
      </c>
      <c r="AS56" s="101" t="s">
        <v>65</v>
      </c>
      <c r="AT56" s="101" t="s">
        <v>65</v>
      </c>
      <c r="AU56" s="101" t="s">
        <v>65</v>
      </c>
      <c r="AV56" s="101" t="s">
        <v>65</v>
      </c>
      <c r="AW56" s="101" t="s">
        <v>65</v>
      </c>
      <c r="AX56" s="101" t="s">
        <v>65</v>
      </c>
      <c r="AY56" s="101" t="s">
        <v>65</v>
      </c>
      <c r="AZ56" s="101"/>
      <c r="BA56" s="2"/>
    </row>
    <row r="57" spans="1:53" ht="343.5" customHeight="1" x14ac:dyDescent="0.3">
      <c r="A57" s="93"/>
      <c r="B57" s="94"/>
      <c r="C57" s="95" t="s">
        <v>163</v>
      </c>
      <c r="D57" s="60" t="s">
        <v>164</v>
      </c>
      <c r="E57" s="60" t="s">
        <v>165</v>
      </c>
      <c r="F57" s="96"/>
      <c r="G57" s="96"/>
      <c r="H57" s="96"/>
      <c r="I57" s="96"/>
      <c r="J57" s="96"/>
      <c r="K57" s="96"/>
      <c r="L57" s="96"/>
      <c r="M57" s="96"/>
      <c r="N57" s="96"/>
      <c r="O57" s="96"/>
      <c r="P57" s="96"/>
      <c r="Q57" s="96"/>
      <c r="R57" s="96"/>
      <c r="S57" s="96"/>
      <c r="T57" s="96"/>
      <c r="U57" s="96"/>
      <c r="V57" s="96"/>
      <c r="W57" s="96"/>
      <c r="X57" s="96"/>
      <c r="Y57" s="96"/>
      <c r="Z57" s="96" t="s">
        <v>120</v>
      </c>
      <c r="AA57" s="96" t="s">
        <v>56</v>
      </c>
      <c r="AB57" s="97" t="s">
        <v>67</v>
      </c>
      <c r="AC57" s="15" t="s">
        <v>553</v>
      </c>
      <c r="AD57" s="34" t="s">
        <v>56</v>
      </c>
      <c r="AE57" s="31" t="s">
        <v>552</v>
      </c>
      <c r="AF57" s="99"/>
      <c r="AG57" s="102"/>
      <c r="AH57" s="101" t="s">
        <v>65</v>
      </c>
      <c r="AI57" s="101" t="s">
        <v>65</v>
      </c>
      <c r="AJ57" s="101" t="s">
        <v>65</v>
      </c>
      <c r="AK57" s="101"/>
      <c r="AL57" s="101"/>
      <c r="AM57" s="101" t="s">
        <v>65</v>
      </c>
      <c r="AN57" s="101" t="s">
        <v>65</v>
      </c>
      <c r="AO57" s="101" t="s">
        <v>65</v>
      </c>
      <c r="AP57" s="101" t="s">
        <v>65</v>
      </c>
      <c r="AQ57" s="101"/>
      <c r="AR57" s="101"/>
      <c r="AS57" s="101" t="s">
        <v>65</v>
      </c>
      <c r="AT57" s="101" t="s">
        <v>65</v>
      </c>
      <c r="AU57" s="101" t="s">
        <v>65</v>
      </c>
      <c r="AV57" s="101"/>
      <c r="AW57" s="101" t="s">
        <v>65</v>
      </c>
      <c r="AX57" s="101" t="s">
        <v>65</v>
      </c>
      <c r="AY57" s="101"/>
      <c r="AZ57" s="101"/>
      <c r="BA57" s="2"/>
    </row>
    <row r="58" spans="1:53" ht="246.75" customHeight="1" x14ac:dyDescent="0.3">
      <c r="A58" s="93"/>
      <c r="B58" s="94"/>
      <c r="C58" s="95"/>
      <c r="D58" s="60"/>
      <c r="E58" s="60"/>
      <c r="F58" s="96" t="s">
        <v>130</v>
      </c>
      <c r="G58" s="96" t="s">
        <v>56</v>
      </c>
      <c r="H58" s="96" t="s">
        <v>78</v>
      </c>
      <c r="I58" s="96" t="s">
        <v>131</v>
      </c>
      <c r="J58" s="96"/>
      <c r="K58" s="96"/>
      <c r="L58" s="96"/>
      <c r="M58" s="96"/>
      <c r="N58" s="96"/>
      <c r="O58" s="96"/>
      <c r="P58" s="96"/>
      <c r="Q58" s="96"/>
      <c r="R58" s="96"/>
      <c r="S58" s="96"/>
      <c r="T58" s="96"/>
      <c r="U58" s="96"/>
      <c r="V58" s="96"/>
      <c r="W58" s="96"/>
      <c r="X58" s="96"/>
      <c r="Y58" s="96"/>
      <c r="Z58" s="96"/>
      <c r="AA58" s="96"/>
      <c r="AB58" s="96"/>
      <c r="AC58" s="15" t="s">
        <v>549</v>
      </c>
      <c r="AD58" s="34" t="s">
        <v>56</v>
      </c>
      <c r="AE58" s="31" t="s">
        <v>548</v>
      </c>
      <c r="AF58" s="103"/>
      <c r="AG58" s="102" t="s">
        <v>624</v>
      </c>
      <c r="AH58" s="101">
        <v>4793.3999999999996</v>
      </c>
      <c r="AI58" s="101">
        <v>4793.3999999999996</v>
      </c>
      <c r="AJ58" s="101"/>
      <c r="AK58" s="101"/>
      <c r="AL58" s="101"/>
      <c r="AM58" s="101" t="s">
        <v>65</v>
      </c>
      <c r="AN58" s="101">
        <v>4793.3999999999996</v>
      </c>
      <c r="AO58" s="101">
        <v>3793.4</v>
      </c>
      <c r="AP58" s="101"/>
      <c r="AQ58" s="101"/>
      <c r="AR58" s="101"/>
      <c r="AS58" s="101" t="s">
        <v>65</v>
      </c>
      <c r="AT58" s="101">
        <v>4793.3999999999996</v>
      </c>
      <c r="AU58" s="101"/>
      <c r="AV58" s="101"/>
      <c r="AW58" s="101">
        <v>4793.3999999999996</v>
      </c>
      <c r="AX58" s="101"/>
      <c r="AY58" s="101"/>
      <c r="AZ58" s="101"/>
      <c r="BA58" s="2"/>
    </row>
    <row r="59" spans="1:53" ht="143.25" customHeight="1" x14ac:dyDescent="0.3">
      <c r="A59" s="82" t="s">
        <v>166</v>
      </c>
      <c r="B59" s="83" t="s">
        <v>167</v>
      </c>
      <c r="C59" s="84" t="s">
        <v>49</v>
      </c>
      <c r="D59" s="52" t="s">
        <v>168</v>
      </c>
      <c r="E59" s="52" t="s">
        <v>51</v>
      </c>
      <c r="F59" s="85"/>
      <c r="G59" s="85"/>
      <c r="H59" s="85"/>
      <c r="I59" s="85"/>
      <c r="J59" s="85"/>
      <c r="K59" s="85"/>
      <c r="L59" s="85"/>
      <c r="M59" s="85"/>
      <c r="N59" s="85"/>
      <c r="O59" s="85"/>
      <c r="P59" s="85"/>
      <c r="Q59" s="85"/>
      <c r="R59" s="85"/>
      <c r="S59" s="85"/>
      <c r="T59" s="85"/>
      <c r="U59" s="85"/>
      <c r="V59" s="85"/>
      <c r="W59" s="85"/>
      <c r="X59" s="85"/>
      <c r="Y59" s="85"/>
      <c r="Z59" s="85" t="s">
        <v>154</v>
      </c>
      <c r="AA59" s="85" t="s">
        <v>56</v>
      </c>
      <c r="AB59" s="85" t="s">
        <v>155</v>
      </c>
      <c r="AC59" s="27" t="s">
        <v>463</v>
      </c>
      <c r="AD59" s="34" t="s">
        <v>56</v>
      </c>
      <c r="AE59" s="29" t="s">
        <v>464</v>
      </c>
      <c r="AF59" s="120" t="s">
        <v>156</v>
      </c>
      <c r="AG59" s="119" t="s">
        <v>169</v>
      </c>
      <c r="AH59" s="91">
        <v>6487.1</v>
      </c>
      <c r="AI59" s="91">
        <v>5830.2</v>
      </c>
      <c r="AJ59" s="91">
        <v>9809.9</v>
      </c>
      <c r="AK59" s="91">
        <v>6353.9</v>
      </c>
      <c r="AL59" s="91">
        <v>6000.2</v>
      </c>
      <c r="AM59" s="91">
        <v>5965</v>
      </c>
      <c r="AN59" s="91">
        <v>6487.1</v>
      </c>
      <c r="AO59" s="91">
        <v>5830.2</v>
      </c>
      <c r="AP59" s="91">
        <f>9809.9-120</f>
        <v>9689.9</v>
      </c>
      <c r="AQ59" s="91">
        <v>6353.9</v>
      </c>
      <c r="AR59" s="91">
        <v>6000.2</v>
      </c>
      <c r="AS59" s="91">
        <v>5965</v>
      </c>
      <c r="AT59" s="91">
        <v>5830.2</v>
      </c>
      <c r="AU59" s="91">
        <v>9809.9</v>
      </c>
      <c r="AV59" s="91">
        <v>6353.9</v>
      </c>
      <c r="AW59" s="91">
        <v>5830.2</v>
      </c>
      <c r="AX59" s="91">
        <f>9809.9-120</f>
        <v>9689.9</v>
      </c>
      <c r="AY59" s="91">
        <v>6353.9</v>
      </c>
      <c r="AZ59" s="92" t="s">
        <v>170</v>
      </c>
      <c r="BA59" s="2"/>
    </row>
    <row r="60" spans="1:53" ht="207.75" customHeight="1" x14ac:dyDescent="0.3">
      <c r="A60" s="93"/>
      <c r="B60" s="94"/>
      <c r="C60" s="95" t="s">
        <v>158</v>
      </c>
      <c r="D60" s="60" t="s">
        <v>159</v>
      </c>
      <c r="E60" s="60" t="s">
        <v>160</v>
      </c>
      <c r="F60" s="96"/>
      <c r="G60" s="96"/>
      <c r="H60" s="96"/>
      <c r="I60" s="96"/>
      <c r="J60" s="96"/>
      <c r="K60" s="96"/>
      <c r="L60" s="96"/>
      <c r="M60" s="96"/>
      <c r="N60" s="96"/>
      <c r="O60" s="96"/>
      <c r="P60" s="96"/>
      <c r="Q60" s="96"/>
      <c r="R60" s="96"/>
      <c r="S60" s="96"/>
      <c r="T60" s="96"/>
      <c r="U60" s="96"/>
      <c r="V60" s="96"/>
      <c r="W60" s="96"/>
      <c r="X60" s="96"/>
      <c r="Y60" s="96"/>
      <c r="Z60" s="96" t="s">
        <v>161</v>
      </c>
      <c r="AA60" s="96" t="s">
        <v>56</v>
      </c>
      <c r="AB60" s="97" t="s">
        <v>162</v>
      </c>
      <c r="AC60" s="20" t="s">
        <v>465</v>
      </c>
      <c r="AD60" s="34" t="s">
        <v>56</v>
      </c>
      <c r="AE60" s="98"/>
      <c r="AF60" s="99"/>
      <c r="AG60" s="100"/>
      <c r="AH60" s="101" t="s">
        <v>65</v>
      </c>
      <c r="AI60" s="101" t="s">
        <v>65</v>
      </c>
      <c r="AJ60" s="101" t="s">
        <v>65</v>
      </c>
      <c r="AK60" s="101" t="s">
        <v>65</v>
      </c>
      <c r="AL60" s="101" t="s">
        <v>65</v>
      </c>
      <c r="AM60" s="101" t="s">
        <v>65</v>
      </c>
      <c r="AN60" s="101" t="s">
        <v>65</v>
      </c>
      <c r="AO60" s="101" t="s">
        <v>65</v>
      </c>
      <c r="AP60" s="101" t="s">
        <v>65</v>
      </c>
      <c r="AQ60" s="101" t="s">
        <v>65</v>
      </c>
      <c r="AR60" s="101" t="s">
        <v>65</v>
      </c>
      <c r="AS60" s="101" t="s">
        <v>65</v>
      </c>
      <c r="AT60" s="101" t="s">
        <v>65</v>
      </c>
      <c r="AU60" s="101" t="s">
        <v>65</v>
      </c>
      <c r="AV60" s="101" t="s">
        <v>65</v>
      </c>
      <c r="AW60" s="101" t="s">
        <v>65</v>
      </c>
      <c r="AX60" s="101" t="s">
        <v>65</v>
      </c>
      <c r="AY60" s="101" t="s">
        <v>65</v>
      </c>
      <c r="AZ60" s="101"/>
      <c r="BA60" s="2"/>
    </row>
    <row r="61" spans="1:53" ht="236.25" customHeight="1" x14ac:dyDescent="0.3">
      <c r="A61" s="93"/>
      <c r="B61" s="94"/>
      <c r="C61" s="95"/>
      <c r="D61" s="60"/>
      <c r="E61" s="60"/>
      <c r="F61" s="96" t="s">
        <v>171</v>
      </c>
      <c r="G61" s="96" t="s">
        <v>56</v>
      </c>
      <c r="H61" s="96" t="s">
        <v>172</v>
      </c>
      <c r="I61" s="96" t="s">
        <v>173</v>
      </c>
      <c r="J61" s="96"/>
      <c r="K61" s="96"/>
      <c r="L61" s="96"/>
      <c r="M61" s="96"/>
      <c r="N61" s="96"/>
      <c r="O61" s="96"/>
      <c r="P61" s="96"/>
      <c r="Q61" s="96"/>
      <c r="R61" s="96"/>
      <c r="S61" s="96"/>
      <c r="T61" s="96"/>
      <c r="U61" s="96"/>
      <c r="V61" s="96"/>
      <c r="W61" s="96"/>
      <c r="X61" s="96"/>
      <c r="Y61" s="96"/>
      <c r="Z61" s="96"/>
      <c r="AA61" s="96"/>
      <c r="AB61" s="125"/>
      <c r="AC61" s="28" t="s">
        <v>553</v>
      </c>
      <c r="AD61" s="36" t="s">
        <v>56</v>
      </c>
      <c r="AE61" s="36" t="s">
        <v>552</v>
      </c>
      <c r="AF61" s="126"/>
      <c r="AG61" s="127"/>
      <c r="AH61" s="101" t="s">
        <v>65</v>
      </c>
      <c r="AI61" s="101" t="s">
        <v>65</v>
      </c>
      <c r="AJ61" s="101" t="s">
        <v>65</v>
      </c>
      <c r="AK61" s="101" t="s">
        <v>65</v>
      </c>
      <c r="AL61" s="101" t="s">
        <v>65</v>
      </c>
      <c r="AM61" s="101" t="s">
        <v>65</v>
      </c>
      <c r="AN61" s="101" t="s">
        <v>65</v>
      </c>
      <c r="AO61" s="101" t="s">
        <v>65</v>
      </c>
      <c r="AP61" s="101" t="s">
        <v>65</v>
      </c>
      <c r="AQ61" s="101" t="s">
        <v>65</v>
      </c>
      <c r="AR61" s="101" t="s">
        <v>65</v>
      </c>
      <c r="AS61" s="101" t="s">
        <v>65</v>
      </c>
      <c r="AT61" s="101" t="s">
        <v>65</v>
      </c>
      <c r="AU61" s="101" t="s">
        <v>65</v>
      </c>
      <c r="AV61" s="101" t="s">
        <v>65</v>
      </c>
      <c r="AW61" s="101" t="s">
        <v>65</v>
      </c>
      <c r="AX61" s="101" t="s">
        <v>65</v>
      </c>
      <c r="AY61" s="101" t="s">
        <v>65</v>
      </c>
      <c r="AZ61" s="101"/>
      <c r="BA61" s="2"/>
    </row>
    <row r="62" spans="1:53" ht="192.75" customHeight="1" x14ac:dyDescent="0.3">
      <c r="A62" s="82" t="s">
        <v>174</v>
      </c>
      <c r="B62" s="83" t="s">
        <v>175</v>
      </c>
      <c r="C62" s="84" t="s">
        <v>49</v>
      </c>
      <c r="D62" s="52" t="s">
        <v>176</v>
      </c>
      <c r="E62" s="52" t="s">
        <v>51</v>
      </c>
      <c r="F62" s="85"/>
      <c r="G62" s="85"/>
      <c r="H62" s="85"/>
      <c r="I62" s="85"/>
      <c r="J62" s="85"/>
      <c r="K62" s="85"/>
      <c r="L62" s="85"/>
      <c r="M62" s="85"/>
      <c r="N62" s="85"/>
      <c r="O62" s="85"/>
      <c r="P62" s="85"/>
      <c r="Q62" s="85"/>
      <c r="R62" s="85"/>
      <c r="S62" s="85"/>
      <c r="T62" s="85"/>
      <c r="U62" s="85"/>
      <c r="V62" s="85"/>
      <c r="W62" s="85" t="s">
        <v>52</v>
      </c>
      <c r="X62" s="85" t="s">
        <v>53</v>
      </c>
      <c r="Y62" s="85" t="s">
        <v>54</v>
      </c>
      <c r="Z62" s="85" t="s">
        <v>177</v>
      </c>
      <c r="AA62" s="85" t="s">
        <v>56</v>
      </c>
      <c r="AB62" s="85" t="s">
        <v>178</v>
      </c>
      <c r="AC62" s="10" t="s">
        <v>467</v>
      </c>
      <c r="AD62" s="34" t="s">
        <v>56</v>
      </c>
      <c r="AE62" s="38" t="s">
        <v>468</v>
      </c>
      <c r="AF62" s="120" t="s">
        <v>179</v>
      </c>
      <c r="AG62" s="119" t="s">
        <v>180</v>
      </c>
      <c r="AH62" s="91">
        <v>70.099999999999994</v>
      </c>
      <c r="AI62" s="91">
        <v>63.9</v>
      </c>
      <c r="AJ62" s="91">
        <v>308.7</v>
      </c>
      <c r="AK62" s="91">
        <v>142.1</v>
      </c>
      <c r="AL62" s="91">
        <v>428.1</v>
      </c>
      <c r="AM62" s="91">
        <v>182.1</v>
      </c>
      <c r="AN62" s="91">
        <v>70.099999999999994</v>
      </c>
      <c r="AO62" s="91">
        <v>63.9</v>
      </c>
      <c r="AP62" s="91">
        <f>308.7-160</f>
        <v>148.69999999999999</v>
      </c>
      <c r="AQ62" s="91">
        <f>142.1-37</f>
        <v>105.1</v>
      </c>
      <c r="AR62" s="91">
        <f>428.1-207.5</f>
        <v>220.60000000000002</v>
      </c>
      <c r="AS62" s="91">
        <f>182.1-77</f>
        <v>105.1</v>
      </c>
      <c r="AT62" s="91">
        <v>63.9</v>
      </c>
      <c r="AU62" s="91">
        <v>308.7</v>
      </c>
      <c r="AV62" s="91">
        <v>142.1</v>
      </c>
      <c r="AW62" s="91">
        <v>63.9</v>
      </c>
      <c r="AX62" s="91">
        <f>308.7-160</f>
        <v>148.69999999999999</v>
      </c>
      <c r="AY62" s="91">
        <f>142.1-37</f>
        <v>105.1</v>
      </c>
      <c r="AZ62" s="92" t="s">
        <v>59</v>
      </c>
      <c r="BA62" s="2"/>
    </row>
    <row r="63" spans="1:53" ht="168" customHeight="1" x14ac:dyDescent="0.3">
      <c r="A63" s="93"/>
      <c r="B63" s="94"/>
      <c r="C63" s="95"/>
      <c r="D63" s="60"/>
      <c r="E63" s="60"/>
      <c r="F63" s="96" t="s">
        <v>181</v>
      </c>
      <c r="G63" s="96" t="s">
        <v>56</v>
      </c>
      <c r="H63" s="96" t="s">
        <v>182</v>
      </c>
      <c r="I63" s="96" t="s">
        <v>183</v>
      </c>
      <c r="J63" s="96"/>
      <c r="K63" s="96"/>
      <c r="L63" s="96"/>
      <c r="M63" s="96"/>
      <c r="N63" s="96"/>
      <c r="O63" s="96"/>
      <c r="P63" s="96"/>
      <c r="Q63" s="96"/>
      <c r="R63" s="96"/>
      <c r="S63" s="96"/>
      <c r="T63" s="96"/>
      <c r="U63" s="96"/>
      <c r="V63" s="96"/>
      <c r="W63" s="96"/>
      <c r="X63" s="96"/>
      <c r="Y63" s="96"/>
      <c r="Z63" s="96"/>
      <c r="AA63" s="97"/>
      <c r="AB63" s="97"/>
      <c r="AC63" s="24" t="s">
        <v>469</v>
      </c>
      <c r="AD63" s="33" t="s">
        <v>56</v>
      </c>
      <c r="AE63" s="33" t="s">
        <v>470</v>
      </c>
      <c r="AF63" s="99"/>
      <c r="AG63" s="100"/>
      <c r="AH63" s="101" t="s">
        <v>65</v>
      </c>
      <c r="AI63" s="101" t="s">
        <v>65</v>
      </c>
      <c r="AJ63" s="101" t="s">
        <v>65</v>
      </c>
      <c r="AK63" s="101" t="s">
        <v>65</v>
      </c>
      <c r="AL63" s="101" t="s">
        <v>65</v>
      </c>
      <c r="AM63" s="101" t="s">
        <v>65</v>
      </c>
      <c r="AN63" s="101" t="s">
        <v>65</v>
      </c>
      <c r="AO63" s="101" t="s">
        <v>65</v>
      </c>
      <c r="AP63" s="101" t="s">
        <v>65</v>
      </c>
      <c r="AQ63" s="101" t="s">
        <v>65</v>
      </c>
      <c r="AR63" s="101" t="s">
        <v>65</v>
      </c>
      <c r="AS63" s="101" t="s">
        <v>65</v>
      </c>
      <c r="AT63" s="101" t="s">
        <v>65</v>
      </c>
      <c r="AU63" s="101" t="s">
        <v>65</v>
      </c>
      <c r="AV63" s="101" t="s">
        <v>65</v>
      </c>
      <c r="AW63" s="101" t="s">
        <v>65</v>
      </c>
      <c r="AX63" s="101" t="s">
        <v>65</v>
      </c>
      <c r="AY63" s="101" t="s">
        <v>65</v>
      </c>
      <c r="AZ63" s="101"/>
      <c r="BA63" s="2"/>
    </row>
    <row r="64" spans="1:53" ht="122.25" customHeight="1" x14ac:dyDescent="0.3">
      <c r="A64" s="93"/>
      <c r="B64" s="94"/>
      <c r="C64" s="95"/>
      <c r="D64" s="60"/>
      <c r="E64" s="60"/>
      <c r="F64" s="96"/>
      <c r="G64" s="96"/>
      <c r="H64" s="96"/>
      <c r="I64" s="96"/>
      <c r="J64" s="96"/>
      <c r="K64" s="96"/>
      <c r="L64" s="96"/>
      <c r="M64" s="96"/>
      <c r="N64" s="96"/>
      <c r="O64" s="96"/>
      <c r="P64" s="96"/>
      <c r="Q64" s="96"/>
      <c r="R64" s="96"/>
      <c r="S64" s="96"/>
      <c r="T64" s="96"/>
      <c r="U64" s="96"/>
      <c r="V64" s="96"/>
      <c r="W64" s="96"/>
      <c r="X64" s="96"/>
      <c r="Y64" s="96"/>
      <c r="Z64" s="96"/>
      <c r="AA64" s="97"/>
      <c r="AB64" s="128"/>
      <c r="AC64" s="21" t="s">
        <v>467</v>
      </c>
      <c r="AD64" s="30" t="s">
        <v>56</v>
      </c>
      <c r="AE64" s="30" t="s">
        <v>468</v>
      </c>
      <c r="AF64" s="129"/>
      <c r="AG64" s="100"/>
      <c r="AH64" s="101"/>
      <c r="AI64" s="101"/>
      <c r="AJ64" s="101"/>
      <c r="AK64" s="101"/>
      <c r="AL64" s="101"/>
      <c r="AM64" s="101"/>
      <c r="AN64" s="101"/>
      <c r="AO64" s="101"/>
      <c r="AP64" s="101"/>
      <c r="AQ64" s="101"/>
      <c r="AR64" s="101"/>
      <c r="AS64" s="101"/>
      <c r="AT64" s="101"/>
      <c r="AU64" s="101"/>
      <c r="AV64" s="101"/>
      <c r="AW64" s="101"/>
      <c r="AX64" s="101"/>
      <c r="AY64" s="101"/>
      <c r="AZ64" s="101"/>
      <c r="BA64" s="2"/>
    </row>
    <row r="65" spans="1:53" ht="396.75" customHeight="1" x14ac:dyDescent="0.3">
      <c r="A65" s="82" t="s">
        <v>184</v>
      </c>
      <c r="B65" s="83" t="s">
        <v>185</v>
      </c>
      <c r="C65" s="84" t="s">
        <v>49</v>
      </c>
      <c r="D65" s="52" t="s">
        <v>186</v>
      </c>
      <c r="E65" s="52" t="s">
        <v>51</v>
      </c>
      <c r="F65" s="85"/>
      <c r="G65" s="85"/>
      <c r="H65" s="85"/>
      <c r="I65" s="85"/>
      <c r="J65" s="85"/>
      <c r="K65" s="85"/>
      <c r="L65" s="85"/>
      <c r="M65" s="85"/>
      <c r="N65" s="85"/>
      <c r="O65" s="85"/>
      <c r="P65" s="85"/>
      <c r="Q65" s="85"/>
      <c r="R65" s="85"/>
      <c r="S65" s="85"/>
      <c r="T65" s="85"/>
      <c r="U65" s="85"/>
      <c r="V65" s="85"/>
      <c r="W65" s="85"/>
      <c r="X65" s="85"/>
      <c r="Y65" s="85"/>
      <c r="Z65" s="85" t="s">
        <v>55</v>
      </c>
      <c r="AA65" s="85" t="s">
        <v>56</v>
      </c>
      <c r="AB65" s="111" t="s">
        <v>57</v>
      </c>
      <c r="AC65" s="27" t="s">
        <v>471</v>
      </c>
      <c r="AD65" s="29" t="s">
        <v>56</v>
      </c>
      <c r="AE65" s="39" t="s">
        <v>472</v>
      </c>
      <c r="AF65" s="130" t="s">
        <v>28</v>
      </c>
      <c r="AG65" s="119" t="s">
        <v>187</v>
      </c>
      <c r="AH65" s="91">
        <v>6683.6</v>
      </c>
      <c r="AI65" s="91">
        <v>6548.2</v>
      </c>
      <c r="AJ65" s="91">
        <v>6730.6</v>
      </c>
      <c r="AK65" s="91">
        <v>6135.6</v>
      </c>
      <c r="AL65" s="91">
        <v>6337</v>
      </c>
      <c r="AM65" s="91">
        <v>6348.7</v>
      </c>
      <c r="AN65" s="91">
        <v>6683.6</v>
      </c>
      <c r="AO65" s="91">
        <v>6548.2</v>
      </c>
      <c r="AP65" s="91">
        <v>6730.6</v>
      </c>
      <c r="AQ65" s="91">
        <v>6135.6</v>
      </c>
      <c r="AR65" s="91">
        <v>6337</v>
      </c>
      <c r="AS65" s="91">
        <v>6348.7</v>
      </c>
      <c r="AT65" s="91">
        <v>6548.2</v>
      </c>
      <c r="AU65" s="91">
        <v>6730.6</v>
      </c>
      <c r="AV65" s="91">
        <v>6135.6</v>
      </c>
      <c r="AW65" s="91">
        <v>6548.2</v>
      </c>
      <c r="AX65" s="91">
        <v>6730.6</v>
      </c>
      <c r="AY65" s="91">
        <v>6135.6</v>
      </c>
      <c r="AZ65" s="92" t="s">
        <v>188</v>
      </c>
      <c r="BA65" s="2"/>
    </row>
    <row r="66" spans="1:53" ht="409.6" customHeight="1" x14ac:dyDescent="0.3">
      <c r="A66" s="93"/>
      <c r="B66" s="94"/>
      <c r="C66" s="95" t="s">
        <v>189</v>
      </c>
      <c r="D66" s="60" t="s">
        <v>190</v>
      </c>
      <c r="E66" s="60" t="s">
        <v>191</v>
      </c>
      <c r="F66" s="96"/>
      <c r="G66" s="96"/>
      <c r="H66" s="96"/>
      <c r="I66" s="96"/>
      <c r="J66" s="96"/>
      <c r="K66" s="96"/>
      <c r="L66" s="96"/>
      <c r="M66" s="96"/>
      <c r="N66" s="96"/>
      <c r="O66" s="96"/>
      <c r="P66" s="96"/>
      <c r="Q66" s="96"/>
      <c r="R66" s="96"/>
      <c r="S66" s="96"/>
      <c r="T66" s="96"/>
      <c r="U66" s="96"/>
      <c r="V66" s="96"/>
      <c r="W66" s="96"/>
      <c r="X66" s="96"/>
      <c r="Y66" s="96"/>
      <c r="Z66" s="96" t="s">
        <v>192</v>
      </c>
      <c r="AA66" s="96" t="s">
        <v>56</v>
      </c>
      <c r="AB66" s="96" t="s">
        <v>193</v>
      </c>
      <c r="AC66" s="20" t="s">
        <v>473</v>
      </c>
      <c r="AD66" s="34" t="s">
        <v>56</v>
      </c>
      <c r="AE66" s="48" t="s">
        <v>474</v>
      </c>
      <c r="AF66" s="99"/>
      <c r="AG66" s="102"/>
      <c r="AH66" s="101" t="s">
        <v>65</v>
      </c>
      <c r="AI66" s="101" t="s">
        <v>65</v>
      </c>
      <c r="AJ66" s="101" t="s">
        <v>65</v>
      </c>
      <c r="AK66" s="101" t="s">
        <v>65</v>
      </c>
      <c r="AL66" s="101" t="s">
        <v>65</v>
      </c>
      <c r="AM66" s="101" t="s">
        <v>65</v>
      </c>
      <c r="AN66" s="101" t="s">
        <v>65</v>
      </c>
      <c r="AO66" s="101" t="s">
        <v>65</v>
      </c>
      <c r="AP66" s="101" t="s">
        <v>65</v>
      </c>
      <c r="AQ66" s="101" t="s">
        <v>65</v>
      </c>
      <c r="AR66" s="101" t="s">
        <v>65</v>
      </c>
      <c r="AS66" s="101" t="s">
        <v>65</v>
      </c>
      <c r="AT66" s="101" t="s">
        <v>65</v>
      </c>
      <c r="AU66" s="101" t="s">
        <v>65</v>
      </c>
      <c r="AV66" s="101" t="s">
        <v>65</v>
      </c>
      <c r="AW66" s="101" t="s">
        <v>65</v>
      </c>
      <c r="AX66" s="101" t="s">
        <v>65</v>
      </c>
      <c r="AY66" s="101" t="s">
        <v>65</v>
      </c>
      <c r="AZ66" s="101"/>
      <c r="BA66" s="2"/>
    </row>
    <row r="67" spans="1:53" ht="345.75" customHeight="1" x14ac:dyDescent="0.3">
      <c r="A67" s="93"/>
      <c r="B67" s="94"/>
      <c r="C67" s="95" t="s">
        <v>194</v>
      </c>
      <c r="D67" s="60" t="s">
        <v>195</v>
      </c>
      <c r="E67" s="60" t="s">
        <v>196</v>
      </c>
      <c r="F67" s="96"/>
      <c r="G67" s="96"/>
      <c r="H67" s="96"/>
      <c r="I67" s="96"/>
      <c r="J67" s="96"/>
      <c r="K67" s="96"/>
      <c r="L67" s="96"/>
      <c r="M67" s="96"/>
      <c r="N67" s="96"/>
      <c r="O67" s="96"/>
      <c r="P67" s="96"/>
      <c r="Q67" s="96"/>
      <c r="R67" s="96"/>
      <c r="S67" s="96"/>
      <c r="T67" s="96"/>
      <c r="U67" s="96"/>
      <c r="V67" s="96"/>
      <c r="W67" s="96"/>
      <c r="X67" s="96"/>
      <c r="Y67" s="96"/>
      <c r="Z67" s="96" t="s">
        <v>197</v>
      </c>
      <c r="AA67" s="96" t="s">
        <v>56</v>
      </c>
      <c r="AB67" s="96" t="s">
        <v>71</v>
      </c>
      <c r="AC67" s="20" t="s">
        <v>475</v>
      </c>
      <c r="AD67" s="34" t="s">
        <v>56</v>
      </c>
      <c r="AE67" s="48" t="s">
        <v>476</v>
      </c>
      <c r="AF67" s="103"/>
      <c r="AG67" s="102"/>
      <c r="AH67" s="101" t="s">
        <v>65</v>
      </c>
      <c r="AI67" s="101" t="s">
        <v>65</v>
      </c>
      <c r="AJ67" s="101" t="s">
        <v>65</v>
      </c>
      <c r="AK67" s="101" t="s">
        <v>65</v>
      </c>
      <c r="AL67" s="101" t="s">
        <v>65</v>
      </c>
      <c r="AM67" s="101" t="s">
        <v>65</v>
      </c>
      <c r="AN67" s="101" t="s">
        <v>65</v>
      </c>
      <c r="AO67" s="101" t="s">
        <v>65</v>
      </c>
      <c r="AP67" s="101" t="s">
        <v>65</v>
      </c>
      <c r="AQ67" s="101" t="s">
        <v>65</v>
      </c>
      <c r="AR67" s="101" t="s">
        <v>65</v>
      </c>
      <c r="AS67" s="101" t="s">
        <v>65</v>
      </c>
      <c r="AT67" s="101" t="s">
        <v>65</v>
      </c>
      <c r="AU67" s="101" t="s">
        <v>65</v>
      </c>
      <c r="AV67" s="101" t="s">
        <v>65</v>
      </c>
      <c r="AW67" s="101" t="s">
        <v>65</v>
      </c>
      <c r="AX67" s="101" t="s">
        <v>65</v>
      </c>
      <c r="AY67" s="101" t="s">
        <v>65</v>
      </c>
      <c r="AZ67" s="101"/>
      <c r="BA67" s="2"/>
    </row>
    <row r="68" spans="1:53" ht="288" customHeight="1" x14ac:dyDescent="0.3">
      <c r="A68" s="93"/>
      <c r="B68" s="94"/>
      <c r="C68" s="95"/>
      <c r="D68" s="60"/>
      <c r="E68" s="60"/>
      <c r="F68" s="96"/>
      <c r="G68" s="96"/>
      <c r="H68" s="96"/>
      <c r="I68" s="96"/>
      <c r="J68" s="96"/>
      <c r="K68" s="96"/>
      <c r="L68" s="96"/>
      <c r="M68" s="96"/>
      <c r="N68" s="96"/>
      <c r="O68" s="96"/>
      <c r="P68" s="96"/>
      <c r="Q68" s="96"/>
      <c r="R68" s="96"/>
      <c r="S68" s="96"/>
      <c r="T68" s="96"/>
      <c r="U68" s="96"/>
      <c r="V68" s="96"/>
      <c r="W68" s="96"/>
      <c r="X68" s="96"/>
      <c r="Y68" s="96"/>
      <c r="Z68" s="97" t="s">
        <v>72</v>
      </c>
      <c r="AA68" s="97" t="s">
        <v>56</v>
      </c>
      <c r="AB68" s="97" t="s">
        <v>73</v>
      </c>
      <c r="AC68" s="20" t="s">
        <v>477</v>
      </c>
      <c r="AD68" s="15" t="s">
        <v>56</v>
      </c>
      <c r="AE68" s="48" t="s">
        <v>478</v>
      </c>
      <c r="AF68" s="103"/>
      <c r="AG68" s="102"/>
      <c r="AH68" s="101" t="s">
        <v>65</v>
      </c>
      <c r="AI68" s="101" t="s">
        <v>65</v>
      </c>
      <c r="AJ68" s="101" t="s">
        <v>65</v>
      </c>
      <c r="AK68" s="101" t="s">
        <v>65</v>
      </c>
      <c r="AL68" s="101" t="s">
        <v>65</v>
      </c>
      <c r="AM68" s="101" t="s">
        <v>65</v>
      </c>
      <c r="AN68" s="101" t="s">
        <v>65</v>
      </c>
      <c r="AO68" s="101" t="s">
        <v>65</v>
      </c>
      <c r="AP68" s="101" t="s">
        <v>65</v>
      </c>
      <c r="AQ68" s="101" t="s">
        <v>65</v>
      </c>
      <c r="AR68" s="101" t="s">
        <v>65</v>
      </c>
      <c r="AS68" s="101" t="s">
        <v>65</v>
      </c>
      <c r="AT68" s="101" t="s">
        <v>65</v>
      </c>
      <c r="AU68" s="101" t="s">
        <v>65</v>
      </c>
      <c r="AV68" s="101" t="s">
        <v>65</v>
      </c>
      <c r="AW68" s="101" t="s">
        <v>65</v>
      </c>
      <c r="AX68" s="101" t="s">
        <v>65</v>
      </c>
      <c r="AY68" s="101" t="s">
        <v>65</v>
      </c>
      <c r="AZ68" s="101"/>
      <c r="BA68" s="2"/>
    </row>
    <row r="69" spans="1:53" ht="93.75" customHeight="1" x14ac:dyDescent="0.3">
      <c r="A69" s="93"/>
      <c r="B69" s="94"/>
      <c r="C69" s="95"/>
      <c r="D69" s="60"/>
      <c r="E69" s="60"/>
      <c r="F69" s="96"/>
      <c r="G69" s="96"/>
      <c r="H69" s="96"/>
      <c r="I69" s="96"/>
      <c r="J69" s="96"/>
      <c r="K69" s="96"/>
      <c r="L69" s="96"/>
      <c r="M69" s="96" t="s">
        <v>198</v>
      </c>
      <c r="N69" s="96" t="s">
        <v>56</v>
      </c>
      <c r="O69" s="96" t="s">
        <v>199</v>
      </c>
      <c r="P69" s="96" t="s">
        <v>200</v>
      </c>
      <c r="Q69" s="96"/>
      <c r="R69" s="96"/>
      <c r="S69" s="96"/>
      <c r="T69" s="96"/>
      <c r="U69" s="96"/>
      <c r="V69" s="96"/>
      <c r="W69" s="96" t="s">
        <v>201</v>
      </c>
      <c r="X69" s="96" t="s">
        <v>202</v>
      </c>
      <c r="Y69" s="96" t="s">
        <v>203</v>
      </c>
      <c r="Z69" s="97"/>
      <c r="AA69" s="97"/>
      <c r="AB69" s="97"/>
      <c r="AC69" s="60" t="s">
        <v>570</v>
      </c>
      <c r="AD69" s="60" t="s">
        <v>565</v>
      </c>
      <c r="AE69" s="60" t="s">
        <v>569</v>
      </c>
      <c r="AF69" s="103"/>
      <c r="AG69" s="102" t="s">
        <v>625</v>
      </c>
      <c r="AH69" s="101">
        <v>1595</v>
      </c>
      <c r="AI69" s="101">
        <v>1595</v>
      </c>
      <c r="AJ69" s="101"/>
      <c r="AK69" s="101"/>
      <c r="AL69" s="101"/>
      <c r="AM69" s="101" t="s">
        <v>65</v>
      </c>
      <c r="AN69" s="101">
        <v>1595</v>
      </c>
      <c r="AO69" s="101">
        <v>1595</v>
      </c>
      <c r="AP69" s="101"/>
      <c r="AQ69" s="101"/>
      <c r="AR69" s="101"/>
      <c r="AS69" s="101" t="s">
        <v>65</v>
      </c>
      <c r="AT69" s="101">
        <v>1595</v>
      </c>
      <c r="AU69" s="101"/>
      <c r="AV69" s="101"/>
      <c r="AW69" s="101">
        <v>1595</v>
      </c>
      <c r="AX69" s="101"/>
      <c r="AY69" s="101"/>
      <c r="AZ69" s="101"/>
      <c r="BA69" s="2"/>
    </row>
    <row r="70" spans="1:53" ht="84.75" customHeight="1" x14ac:dyDescent="0.3">
      <c r="A70" s="93"/>
      <c r="B70" s="94"/>
      <c r="C70" s="95"/>
      <c r="D70" s="60"/>
      <c r="E70" s="60"/>
      <c r="F70" s="96"/>
      <c r="G70" s="96"/>
      <c r="H70" s="96"/>
      <c r="I70" s="96"/>
      <c r="J70" s="96"/>
      <c r="K70" s="96"/>
      <c r="L70" s="96"/>
      <c r="M70" s="96"/>
      <c r="N70" s="96"/>
      <c r="O70" s="96"/>
      <c r="P70" s="96"/>
      <c r="Q70" s="96"/>
      <c r="R70" s="96"/>
      <c r="S70" s="96"/>
      <c r="T70" s="96"/>
      <c r="U70" s="96"/>
      <c r="V70" s="96"/>
      <c r="W70" s="96"/>
      <c r="X70" s="96"/>
      <c r="Y70" s="96"/>
      <c r="Z70" s="97"/>
      <c r="AA70" s="97"/>
      <c r="AB70" s="97"/>
      <c r="AC70" s="60" t="s">
        <v>572</v>
      </c>
      <c r="AD70" s="60" t="s">
        <v>565</v>
      </c>
      <c r="AE70" s="60" t="s">
        <v>571</v>
      </c>
      <c r="AF70" s="103"/>
      <c r="AG70" s="102"/>
      <c r="AH70" s="101"/>
      <c r="AI70" s="101"/>
      <c r="AJ70" s="101"/>
      <c r="AK70" s="101"/>
      <c r="AL70" s="101"/>
      <c r="AM70" s="101"/>
      <c r="AN70" s="101"/>
      <c r="AO70" s="101"/>
      <c r="AP70" s="101"/>
      <c r="AQ70" s="101"/>
      <c r="AR70" s="101"/>
      <c r="AS70" s="101"/>
      <c r="AT70" s="101"/>
      <c r="AU70" s="101"/>
      <c r="AV70" s="101"/>
      <c r="AW70" s="101"/>
      <c r="AX70" s="101"/>
      <c r="AY70" s="101"/>
      <c r="AZ70" s="101"/>
      <c r="BA70" s="2"/>
    </row>
    <row r="71" spans="1:53" ht="207" customHeight="1" x14ac:dyDescent="0.3">
      <c r="A71" s="82" t="s">
        <v>204</v>
      </c>
      <c r="B71" s="83" t="s">
        <v>205</v>
      </c>
      <c r="C71" s="84" t="s">
        <v>49</v>
      </c>
      <c r="D71" s="52" t="s">
        <v>206</v>
      </c>
      <c r="E71" s="52" t="s">
        <v>51</v>
      </c>
      <c r="F71" s="85"/>
      <c r="G71" s="85"/>
      <c r="H71" s="85"/>
      <c r="I71" s="85"/>
      <c r="J71" s="85"/>
      <c r="K71" s="85"/>
      <c r="L71" s="85"/>
      <c r="M71" s="85"/>
      <c r="N71" s="85"/>
      <c r="O71" s="85"/>
      <c r="P71" s="85"/>
      <c r="Q71" s="85"/>
      <c r="R71" s="85"/>
      <c r="S71" s="85"/>
      <c r="T71" s="85"/>
      <c r="U71" s="85"/>
      <c r="V71" s="85"/>
      <c r="W71" s="85"/>
      <c r="X71" s="85"/>
      <c r="Y71" s="85"/>
      <c r="Z71" s="85" t="s">
        <v>72</v>
      </c>
      <c r="AA71" s="85" t="s">
        <v>56</v>
      </c>
      <c r="AB71" s="86" t="s">
        <v>73</v>
      </c>
      <c r="AC71" s="27" t="s">
        <v>447</v>
      </c>
      <c r="AD71" s="39" t="s">
        <v>56</v>
      </c>
      <c r="AE71" s="39" t="s">
        <v>448</v>
      </c>
      <c r="AF71" s="89" t="s">
        <v>207</v>
      </c>
      <c r="AG71" s="90" t="s">
        <v>208</v>
      </c>
      <c r="AH71" s="91">
        <v>7849.1</v>
      </c>
      <c r="AI71" s="91">
        <v>7789.5</v>
      </c>
      <c r="AJ71" s="91">
        <v>8128.1</v>
      </c>
      <c r="AK71" s="91">
        <v>7787.1</v>
      </c>
      <c r="AL71" s="91">
        <v>7964.9</v>
      </c>
      <c r="AM71" s="91">
        <v>8074.9</v>
      </c>
      <c r="AN71" s="91">
        <v>7770.7</v>
      </c>
      <c r="AO71" s="91">
        <v>7711.1</v>
      </c>
      <c r="AP71" s="91">
        <f>8128.1-46.5-75</f>
        <v>8006.6</v>
      </c>
      <c r="AQ71" s="91">
        <f>7787.1-80</f>
        <v>7707.1</v>
      </c>
      <c r="AR71" s="91">
        <f>7964.9-90</f>
        <v>7874.9</v>
      </c>
      <c r="AS71" s="91">
        <f>8074.9-100</f>
        <v>7974.9</v>
      </c>
      <c r="AT71" s="91">
        <v>7789.5</v>
      </c>
      <c r="AU71" s="91">
        <v>8128.1</v>
      </c>
      <c r="AV71" s="91">
        <v>7787.1</v>
      </c>
      <c r="AW71" s="91">
        <v>7711.1</v>
      </c>
      <c r="AX71" s="91">
        <f>8128.1-46.5-75</f>
        <v>8006.6</v>
      </c>
      <c r="AY71" s="91">
        <f>7787.1-80</f>
        <v>7707.1</v>
      </c>
      <c r="AZ71" s="92" t="s">
        <v>59</v>
      </c>
      <c r="BA71" s="2"/>
    </row>
    <row r="72" spans="1:53" ht="249.75" customHeight="1" x14ac:dyDescent="0.3">
      <c r="A72" s="93"/>
      <c r="B72" s="94"/>
      <c r="C72" s="95"/>
      <c r="D72" s="60"/>
      <c r="E72" s="60"/>
      <c r="F72" s="96" t="s">
        <v>209</v>
      </c>
      <c r="G72" s="96" t="s">
        <v>56</v>
      </c>
      <c r="H72" s="96" t="s">
        <v>210</v>
      </c>
      <c r="I72" s="96" t="s">
        <v>200</v>
      </c>
      <c r="J72" s="96"/>
      <c r="K72" s="96"/>
      <c r="L72" s="96"/>
      <c r="M72" s="96"/>
      <c r="N72" s="96"/>
      <c r="O72" s="96"/>
      <c r="P72" s="96"/>
      <c r="Q72" s="96"/>
      <c r="R72" s="96"/>
      <c r="S72" s="96"/>
      <c r="T72" s="96"/>
      <c r="U72" s="96"/>
      <c r="V72" s="96"/>
      <c r="W72" s="96"/>
      <c r="X72" s="96"/>
      <c r="Y72" s="96"/>
      <c r="Z72" s="96"/>
      <c r="AA72" s="96"/>
      <c r="AB72" s="97"/>
      <c r="AC72" s="15" t="s">
        <v>457</v>
      </c>
      <c r="AD72" s="48" t="s">
        <v>56</v>
      </c>
      <c r="AE72" s="48" t="s">
        <v>589</v>
      </c>
      <c r="AF72" s="99"/>
      <c r="AG72" s="100"/>
      <c r="AH72" s="101" t="s">
        <v>65</v>
      </c>
      <c r="AI72" s="101" t="s">
        <v>65</v>
      </c>
      <c r="AJ72" s="101" t="s">
        <v>65</v>
      </c>
      <c r="AK72" s="101" t="s">
        <v>65</v>
      </c>
      <c r="AL72" s="101" t="s">
        <v>65</v>
      </c>
      <c r="AM72" s="101" t="s">
        <v>65</v>
      </c>
      <c r="AN72" s="101" t="s">
        <v>65</v>
      </c>
      <c r="AO72" s="101" t="s">
        <v>65</v>
      </c>
      <c r="AP72" s="101" t="s">
        <v>65</v>
      </c>
      <c r="AQ72" s="101" t="s">
        <v>65</v>
      </c>
      <c r="AR72" s="101" t="s">
        <v>65</v>
      </c>
      <c r="AS72" s="101" t="s">
        <v>65</v>
      </c>
      <c r="AT72" s="101" t="s">
        <v>65</v>
      </c>
      <c r="AU72" s="101" t="s">
        <v>65</v>
      </c>
      <c r="AV72" s="101" t="s">
        <v>65</v>
      </c>
      <c r="AW72" s="101" t="s">
        <v>65</v>
      </c>
      <c r="AX72" s="101" t="s">
        <v>65</v>
      </c>
      <c r="AY72" s="101" t="s">
        <v>65</v>
      </c>
      <c r="AZ72" s="101"/>
      <c r="BA72" s="2"/>
    </row>
    <row r="73" spans="1:53" ht="108.75" customHeight="1" x14ac:dyDescent="0.3">
      <c r="A73" s="93"/>
      <c r="B73" s="94"/>
      <c r="C73" s="95"/>
      <c r="D73" s="60"/>
      <c r="E73" s="60"/>
      <c r="F73" s="96"/>
      <c r="G73" s="96"/>
      <c r="H73" s="96"/>
      <c r="I73" s="96"/>
      <c r="J73" s="96"/>
      <c r="K73" s="96"/>
      <c r="L73" s="96"/>
      <c r="M73" s="96" t="s">
        <v>211</v>
      </c>
      <c r="N73" s="96" t="s">
        <v>56</v>
      </c>
      <c r="O73" s="96" t="s">
        <v>81</v>
      </c>
      <c r="P73" s="96" t="s">
        <v>212</v>
      </c>
      <c r="Q73" s="96"/>
      <c r="R73" s="96"/>
      <c r="S73" s="96"/>
      <c r="T73" s="96"/>
      <c r="U73" s="96"/>
      <c r="V73" s="96"/>
      <c r="W73" s="96"/>
      <c r="X73" s="96"/>
      <c r="Y73" s="96"/>
      <c r="Z73" s="96"/>
      <c r="AA73" s="96"/>
      <c r="AB73" s="97"/>
      <c r="AC73" s="104" t="s">
        <v>590</v>
      </c>
      <c r="AD73" s="104" t="s">
        <v>565</v>
      </c>
      <c r="AE73" s="48" t="s">
        <v>593</v>
      </c>
      <c r="AF73" s="129"/>
      <c r="AG73" s="131"/>
      <c r="AH73" s="101" t="s">
        <v>65</v>
      </c>
      <c r="AI73" s="101" t="s">
        <v>65</v>
      </c>
      <c r="AJ73" s="101" t="s">
        <v>65</v>
      </c>
      <c r="AK73" s="101" t="s">
        <v>65</v>
      </c>
      <c r="AL73" s="101" t="s">
        <v>65</v>
      </c>
      <c r="AM73" s="101" t="s">
        <v>65</v>
      </c>
      <c r="AN73" s="101" t="s">
        <v>65</v>
      </c>
      <c r="AO73" s="101" t="s">
        <v>65</v>
      </c>
      <c r="AP73" s="101" t="s">
        <v>65</v>
      </c>
      <c r="AQ73" s="101" t="s">
        <v>65</v>
      </c>
      <c r="AR73" s="101" t="s">
        <v>65</v>
      </c>
      <c r="AS73" s="101" t="s">
        <v>65</v>
      </c>
      <c r="AT73" s="101" t="s">
        <v>65</v>
      </c>
      <c r="AU73" s="101" t="s">
        <v>65</v>
      </c>
      <c r="AV73" s="101" t="s">
        <v>65</v>
      </c>
      <c r="AW73" s="101" t="s">
        <v>65</v>
      </c>
      <c r="AX73" s="101" t="s">
        <v>65</v>
      </c>
      <c r="AY73" s="101" t="s">
        <v>65</v>
      </c>
      <c r="AZ73" s="101"/>
      <c r="BA73" s="2"/>
    </row>
    <row r="74" spans="1:53" ht="108.75" customHeight="1" x14ac:dyDescent="0.3">
      <c r="A74" s="93"/>
      <c r="B74" s="94"/>
      <c r="C74" s="95"/>
      <c r="D74" s="60"/>
      <c r="E74" s="60"/>
      <c r="F74" s="96"/>
      <c r="G74" s="96"/>
      <c r="H74" s="96"/>
      <c r="I74" s="96"/>
      <c r="J74" s="96"/>
      <c r="K74" s="96"/>
      <c r="L74" s="96"/>
      <c r="M74" s="96"/>
      <c r="N74" s="96"/>
      <c r="O74" s="96"/>
      <c r="P74" s="96"/>
      <c r="Q74" s="96"/>
      <c r="R74" s="96"/>
      <c r="S74" s="96"/>
      <c r="T74" s="96"/>
      <c r="U74" s="96"/>
      <c r="V74" s="96"/>
      <c r="W74" s="96"/>
      <c r="X74" s="96"/>
      <c r="Y74" s="96"/>
      <c r="Z74" s="96"/>
      <c r="AA74" s="96"/>
      <c r="AB74" s="97"/>
      <c r="AC74" s="104" t="s">
        <v>591</v>
      </c>
      <c r="AD74" s="56" t="s">
        <v>56</v>
      </c>
      <c r="AE74" s="39" t="s">
        <v>594</v>
      </c>
      <c r="AF74" s="99"/>
      <c r="AG74" s="100"/>
      <c r="AH74" s="101"/>
      <c r="AI74" s="101"/>
      <c r="AJ74" s="101"/>
      <c r="AK74" s="101"/>
      <c r="AL74" s="101"/>
      <c r="AM74" s="101"/>
      <c r="AN74" s="101"/>
      <c r="AO74" s="101"/>
      <c r="AP74" s="101"/>
      <c r="AQ74" s="101"/>
      <c r="AR74" s="101"/>
      <c r="AS74" s="101"/>
      <c r="AT74" s="101"/>
      <c r="AU74" s="101"/>
      <c r="AV74" s="101"/>
      <c r="AW74" s="101"/>
      <c r="AX74" s="101"/>
      <c r="AY74" s="101"/>
      <c r="AZ74" s="101"/>
      <c r="BA74" s="2"/>
    </row>
    <row r="75" spans="1:53" ht="180" customHeight="1" x14ac:dyDescent="0.3">
      <c r="A75" s="205" t="s">
        <v>213</v>
      </c>
      <c r="B75" s="107" t="s">
        <v>214</v>
      </c>
      <c r="C75" s="108" t="s">
        <v>49</v>
      </c>
      <c r="D75" s="88" t="s">
        <v>215</v>
      </c>
      <c r="E75" s="88" t="s">
        <v>51</v>
      </c>
      <c r="F75" s="86"/>
      <c r="G75" s="86"/>
      <c r="H75" s="86"/>
      <c r="I75" s="86"/>
      <c r="J75" s="86"/>
      <c r="K75" s="86"/>
      <c r="L75" s="86"/>
      <c r="M75" s="86"/>
      <c r="N75" s="86"/>
      <c r="O75" s="86"/>
      <c r="P75" s="86"/>
      <c r="Q75" s="86"/>
      <c r="R75" s="86"/>
      <c r="S75" s="86"/>
      <c r="T75" s="86"/>
      <c r="U75" s="86"/>
      <c r="V75" s="86"/>
      <c r="W75" s="86" t="s">
        <v>216</v>
      </c>
      <c r="X75" s="86" t="s">
        <v>217</v>
      </c>
      <c r="Y75" s="86" t="s">
        <v>218</v>
      </c>
      <c r="Z75" s="86" t="s">
        <v>123</v>
      </c>
      <c r="AA75" s="86" t="s">
        <v>56</v>
      </c>
      <c r="AB75" s="86" t="s">
        <v>124</v>
      </c>
      <c r="AC75" s="20" t="s">
        <v>465</v>
      </c>
      <c r="AD75" s="56" t="s">
        <v>56</v>
      </c>
      <c r="AE75" s="34" t="s">
        <v>466</v>
      </c>
      <c r="AF75" s="116" t="s">
        <v>112</v>
      </c>
      <c r="AG75" s="117" t="s">
        <v>219</v>
      </c>
      <c r="AH75" s="132">
        <v>3700.9</v>
      </c>
      <c r="AI75" s="132">
        <v>3498.9</v>
      </c>
      <c r="AJ75" s="132">
        <v>4049.9</v>
      </c>
      <c r="AK75" s="132">
        <v>4273.2</v>
      </c>
      <c r="AL75" s="132">
        <v>4368.6000000000004</v>
      </c>
      <c r="AM75" s="132">
        <v>4457.6000000000004</v>
      </c>
      <c r="AN75" s="132">
        <v>3693.3</v>
      </c>
      <c r="AO75" s="132">
        <v>3491.3</v>
      </c>
      <c r="AP75" s="132">
        <v>4049.9</v>
      </c>
      <c r="AQ75" s="132">
        <v>4273.2</v>
      </c>
      <c r="AR75" s="132">
        <v>4368.6000000000004</v>
      </c>
      <c r="AS75" s="132">
        <v>4457.6000000000004</v>
      </c>
      <c r="AT75" s="132">
        <v>3498.9</v>
      </c>
      <c r="AU75" s="132">
        <v>4049.9</v>
      </c>
      <c r="AV75" s="132">
        <v>4273.2</v>
      </c>
      <c r="AW75" s="132">
        <v>3491.3</v>
      </c>
      <c r="AX75" s="132">
        <v>4049.9</v>
      </c>
      <c r="AY75" s="132">
        <v>4273.2</v>
      </c>
      <c r="AZ75" s="133" t="s">
        <v>59</v>
      </c>
      <c r="BA75" s="2"/>
    </row>
    <row r="76" spans="1:53" ht="119.25" customHeight="1" x14ac:dyDescent="0.3">
      <c r="A76" s="204"/>
      <c r="B76" s="134"/>
      <c r="C76" s="135"/>
      <c r="D76" s="136"/>
      <c r="E76" s="13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28" t="s">
        <v>479</v>
      </c>
      <c r="AD76" s="36" t="s">
        <v>56</v>
      </c>
      <c r="AE76" s="36" t="s">
        <v>480</v>
      </c>
      <c r="AF76" s="138"/>
      <c r="AG76" s="139"/>
      <c r="AH76" s="140"/>
      <c r="AI76" s="140"/>
      <c r="AJ76" s="140"/>
      <c r="AK76" s="140"/>
      <c r="AL76" s="140"/>
      <c r="AM76" s="140"/>
      <c r="AN76" s="140"/>
      <c r="AO76" s="140"/>
      <c r="AP76" s="140"/>
      <c r="AQ76" s="140"/>
      <c r="AR76" s="140"/>
      <c r="AS76" s="140"/>
      <c r="AT76" s="140"/>
      <c r="AU76" s="140"/>
      <c r="AV76" s="140"/>
      <c r="AW76" s="140"/>
      <c r="AX76" s="140"/>
      <c r="AY76" s="140"/>
      <c r="AZ76" s="141"/>
      <c r="BA76" s="2"/>
    </row>
    <row r="77" spans="1:53" ht="119.25" customHeight="1" x14ac:dyDescent="0.3">
      <c r="A77" s="142"/>
      <c r="B77" s="143"/>
      <c r="C77" s="135"/>
      <c r="D77" s="136"/>
      <c r="E77" s="13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28" t="s">
        <v>592</v>
      </c>
      <c r="AD77" s="52" t="s">
        <v>565</v>
      </c>
      <c r="AE77" s="58" t="s">
        <v>595</v>
      </c>
      <c r="AF77" s="138"/>
      <c r="AG77" s="139"/>
      <c r="AH77" s="144"/>
      <c r="AI77" s="144"/>
      <c r="AJ77" s="144"/>
      <c r="AK77" s="144"/>
      <c r="AL77" s="144"/>
      <c r="AM77" s="144"/>
      <c r="AN77" s="144"/>
      <c r="AO77" s="144"/>
      <c r="AP77" s="144"/>
      <c r="AQ77" s="144"/>
      <c r="AR77" s="144"/>
      <c r="AS77" s="144"/>
      <c r="AT77" s="144"/>
      <c r="AU77" s="144"/>
      <c r="AV77" s="144"/>
      <c r="AW77" s="144"/>
      <c r="AX77" s="144"/>
      <c r="AY77" s="144"/>
      <c r="AZ77" s="145"/>
      <c r="BA77" s="2"/>
    </row>
    <row r="78" spans="1:53" ht="119.25" customHeight="1" x14ac:dyDescent="0.3">
      <c r="A78" s="142"/>
      <c r="B78" s="143"/>
      <c r="C78" s="135"/>
      <c r="D78" s="136"/>
      <c r="E78" s="13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28" t="s">
        <v>596</v>
      </c>
      <c r="AD78" s="52" t="s">
        <v>565</v>
      </c>
      <c r="AE78" s="58" t="s">
        <v>597</v>
      </c>
      <c r="AF78" s="138"/>
      <c r="AG78" s="139"/>
      <c r="AH78" s="144"/>
      <c r="AI78" s="144"/>
      <c r="AJ78" s="144"/>
      <c r="AK78" s="144"/>
      <c r="AL78" s="144"/>
      <c r="AM78" s="144"/>
      <c r="AN78" s="144"/>
      <c r="AO78" s="144"/>
      <c r="AP78" s="144"/>
      <c r="AQ78" s="144"/>
      <c r="AR78" s="144"/>
      <c r="AS78" s="144"/>
      <c r="AT78" s="144"/>
      <c r="AU78" s="144"/>
      <c r="AV78" s="144"/>
      <c r="AW78" s="144"/>
      <c r="AX78" s="144"/>
      <c r="AY78" s="144"/>
      <c r="AZ78" s="145"/>
      <c r="BA78" s="2"/>
    </row>
    <row r="79" spans="1:53" ht="56.25" customHeight="1" x14ac:dyDescent="0.3">
      <c r="A79" s="76" t="s">
        <v>220</v>
      </c>
      <c r="B79" s="77" t="s">
        <v>221</v>
      </c>
      <c r="C79" s="78" t="s">
        <v>42</v>
      </c>
      <c r="D79" s="78" t="s">
        <v>42</v>
      </c>
      <c r="E79" s="78" t="s">
        <v>42</v>
      </c>
      <c r="F79" s="79" t="s">
        <v>42</v>
      </c>
      <c r="G79" s="79" t="s">
        <v>42</v>
      </c>
      <c r="H79" s="79" t="s">
        <v>42</v>
      </c>
      <c r="I79" s="79" t="s">
        <v>42</v>
      </c>
      <c r="J79" s="79" t="s">
        <v>42</v>
      </c>
      <c r="K79" s="79" t="s">
        <v>42</v>
      </c>
      <c r="L79" s="79" t="s">
        <v>42</v>
      </c>
      <c r="M79" s="79" t="s">
        <v>42</v>
      </c>
      <c r="N79" s="79" t="s">
        <v>42</v>
      </c>
      <c r="O79" s="79" t="s">
        <v>42</v>
      </c>
      <c r="P79" s="79" t="s">
        <v>42</v>
      </c>
      <c r="Q79" s="79" t="s">
        <v>42</v>
      </c>
      <c r="R79" s="79" t="s">
        <v>42</v>
      </c>
      <c r="S79" s="79" t="s">
        <v>42</v>
      </c>
      <c r="T79" s="79" t="s">
        <v>42</v>
      </c>
      <c r="U79" s="79" t="s">
        <v>42</v>
      </c>
      <c r="V79" s="79" t="s">
        <v>42</v>
      </c>
      <c r="W79" s="79" t="s">
        <v>42</v>
      </c>
      <c r="X79" s="79" t="s">
        <v>42</v>
      </c>
      <c r="Y79" s="79" t="s">
        <v>42</v>
      </c>
      <c r="Z79" s="79" t="s">
        <v>42</v>
      </c>
      <c r="AA79" s="79" t="s">
        <v>42</v>
      </c>
      <c r="AB79" s="79" t="s">
        <v>42</v>
      </c>
      <c r="AC79" s="78" t="s">
        <v>42</v>
      </c>
      <c r="AD79" s="78" t="s">
        <v>42</v>
      </c>
      <c r="AE79" s="78" t="s">
        <v>42</v>
      </c>
      <c r="AF79" s="80" t="s">
        <v>42</v>
      </c>
      <c r="AG79" s="80" t="s">
        <v>42</v>
      </c>
      <c r="AH79" s="68">
        <v>8983.7000000000007</v>
      </c>
      <c r="AI79" s="68">
        <v>8476.2000000000007</v>
      </c>
      <c r="AJ79" s="68">
        <f>AJ80+AJ81+AJ82+AJ83+AJ84+AJ85+AJ86+AJ87+AJ88+AJ90</f>
        <v>9456.7000000000007</v>
      </c>
      <c r="AK79" s="68">
        <f t="shared" ref="AK79:AM79" si="15">AK80+AK81+AK82+AK83+AK84+AK85+AK86+AK87+AK88+AK90</f>
        <v>10725.4</v>
      </c>
      <c r="AL79" s="68">
        <f t="shared" si="15"/>
        <v>10725.4</v>
      </c>
      <c r="AM79" s="68">
        <f t="shared" si="15"/>
        <v>10725.4</v>
      </c>
      <c r="AN79" s="68">
        <v>8983.7000000000007</v>
      </c>
      <c r="AO79" s="68">
        <v>8476.2000000000007</v>
      </c>
      <c r="AP79" s="68">
        <f>AP80+AP81+AP82+AP83+AP84+AP85+AP86+AP87+AP88+AP90</f>
        <v>9456.7000000000007</v>
      </c>
      <c r="AQ79" s="68">
        <f t="shared" ref="AQ79" si="16">AQ80+AQ81+AQ82+AQ83+AQ84+AQ85+AQ86+AQ87+AQ88+AQ90</f>
        <v>10725.4</v>
      </c>
      <c r="AR79" s="68">
        <f t="shared" ref="AR79" si="17">AR80+AR81+AR82+AR83+AR84+AR85+AR86+AR87+AR88+AR90</f>
        <v>10725.4</v>
      </c>
      <c r="AS79" s="68">
        <f t="shared" ref="AS79" si="18">AS80+AS81+AS82+AS83+AS84+AS85+AS86+AS87+AS88+AS90</f>
        <v>10725.4</v>
      </c>
      <c r="AT79" s="68">
        <v>8476.2000000000007</v>
      </c>
      <c r="AU79" s="68">
        <f>AU80+AU81+AU82+AU83+AU84+AU85+AU86+AU87+AU88+AU90</f>
        <v>9456.7000000000007</v>
      </c>
      <c r="AV79" s="68">
        <f t="shared" ref="AV79" si="19">AV80+AV81+AV82+AV83+AV84+AV85+AV86+AV87+AV88+AV90</f>
        <v>10725.4</v>
      </c>
      <c r="AW79" s="68">
        <v>8476.2000000000007</v>
      </c>
      <c r="AX79" s="68">
        <f>AX80+AX81+AX82+AX83+AX84+AX85+AX86+AX87+AX88+AX90</f>
        <v>9456.7000000000007</v>
      </c>
      <c r="AY79" s="68">
        <f t="shared" ref="AY79" si="20">AY80+AY81+AY82+AY83+AY84+AY85+AY86+AY87+AY88+AY90</f>
        <v>10725.4</v>
      </c>
      <c r="AZ79" s="81"/>
      <c r="BA79" s="2"/>
    </row>
    <row r="80" spans="1:53" ht="144" customHeight="1" x14ac:dyDescent="0.3">
      <c r="A80" s="82" t="s">
        <v>222</v>
      </c>
      <c r="B80" s="83" t="s">
        <v>223</v>
      </c>
      <c r="C80" s="84" t="s">
        <v>49</v>
      </c>
      <c r="D80" s="52" t="s">
        <v>224</v>
      </c>
      <c r="E80" s="52" t="s">
        <v>51</v>
      </c>
      <c r="F80" s="85"/>
      <c r="G80" s="85"/>
      <c r="H80" s="85"/>
      <c r="I80" s="85"/>
      <c r="J80" s="85"/>
      <c r="K80" s="85"/>
      <c r="L80" s="85"/>
      <c r="M80" s="85"/>
      <c r="N80" s="85"/>
      <c r="O80" s="85"/>
      <c r="P80" s="85"/>
      <c r="Q80" s="85"/>
      <c r="R80" s="85"/>
      <c r="S80" s="85"/>
      <c r="T80" s="85"/>
      <c r="U80" s="85"/>
      <c r="V80" s="85"/>
      <c r="W80" s="85"/>
      <c r="X80" s="85"/>
      <c r="Y80" s="85"/>
      <c r="Z80" s="85"/>
      <c r="AA80" s="85"/>
      <c r="AB80" s="85"/>
      <c r="AC80" s="52" t="s">
        <v>575</v>
      </c>
      <c r="AD80" s="52" t="s">
        <v>565</v>
      </c>
      <c r="AE80" s="52" t="s">
        <v>574</v>
      </c>
      <c r="AF80" s="120" t="s">
        <v>27</v>
      </c>
      <c r="AG80" s="119" t="s">
        <v>225</v>
      </c>
      <c r="AH80" s="91">
        <v>1203</v>
      </c>
      <c r="AI80" s="91">
        <v>1203</v>
      </c>
      <c r="AJ80" s="91">
        <v>1344.9</v>
      </c>
      <c r="AK80" s="91">
        <v>1375.3</v>
      </c>
      <c r="AL80" s="91">
        <v>1375.3</v>
      </c>
      <c r="AM80" s="91">
        <v>1375.3</v>
      </c>
      <c r="AN80" s="91">
        <v>1203</v>
      </c>
      <c r="AO80" s="91">
        <v>1203</v>
      </c>
      <c r="AP80" s="91">
        <v>1344.9</v>
      </c>
      <c r="AQ80" s="91">
        <v>1375.3</v>
      </c>
      <c r="AR80" s="91">
        <v>1375.3</v>
      </c>
      <c r="AS80" s="91">
        <v>1375.3</v>
      </c>
      <c r="AT80" s="91">
        <v>1203</v>
      </c>
      <c r="AU80" s="91">
        <v>1344.9</v>
      </c>
      <c r="AV80" s="91">
        <v>1375.3</v>
      </c>
      <c r="AW80" s="91">
        <v>1203</v>
      </c>
      <c r="AX80" s="91">
        <v>1344.9</v>
      </c>
      <c r="AY80" s="91">
        <v>1375.3</v>
      </c>
      <c r="AZ80" s="92" t="s">
        <v>59</v>
      </c>
      <c r="BA80" s="2"/>
    </row>
    <row r="81" spans="1:53" ht="158.25" customHeight="1" x14ac:dyDescent="0.3">
      <c r="A81" s="82" t="s">
        <v>226</v>
      </c>
      <c r="B81" s="83" t="s">
        <v>227</v>
      </c>
      <c r="C81" s="84" t="s">
        <v>49</v>
      </c>
      <c r="D81" s="52" t="s">
        <v>224</v>
      </c>
      <c r="E81" s="52" t="s">
        <v>51</v>
      </c>
      <c r="F81" s="85"/>
      <c r="G81" s="85"/>
      <c r="H81" s="85"/>
      <c r="I81" s="85"/>
      <c r="J81" s="85"/>
      <c r="K81" s="85"/>
      <c r="L81" s="85"/>
      <c r="M81" s="85"/>
      <c r="N81" s="85"/>
      <c r="O81" s="85"/>
      <c r="P81" s="85"/>
      <c r="Q81" s="85"/>
      <c r="R81" s="85"/>
      <c r="S81" s="85"/>
      <c r="T81" s="85"/>
      <c r="U81" s="85"/>
      <c r="V81" s="85"/>
      <c r="W81" s="85"/>
      <c r="X81" s="85"/>
      <c r="Y81" s="85"/>
      <c r="Z81" s="85"/>
      <c r="AA81" s="85"/>
      <c r="AB81" s="85"/>
      <c r="AC81" s="52" t="s">
        <v>573</v>
      </c>
      <c r="AD81" s="52" t="s">
        <v>565</v>
      </c>
      <c r="AE81" s="52" t="s">
        <v>574</v>
      </c>
      <c r="AF81" s="120" t="s">
        <v>27</v>
      </c>
      <c r="AG81" s="119" t="s">
        <v>228</v>
      </c>
      <c r="AH81" s="91">
        <v>1143.4000000000001</v>
      </c>
      <c r="AI81" s="91">
        <v>1143.4000000000001</v>
      </c>
      <c r="AJ81" s="91">
        <v>1182.9000000000001</v>
      </c>
      <c r="AK81" s="91">
        <v>1267.0999999999999</v>
      </c>
      <c r="AL81" s="91">
        <v>1267.0999999999999</v>
      </c>
      <c r="AM81" s="91">
        <v>1267.0999999999999</v>
      </c>
      <c r="AN81" s="91">
        <v>1143.4000000000001</v>
      </c>
      <c r="AO81" s="91">
        <v>1143.4000000000001</v>
      </c>
      <c r="AP81" s="91">
        <v>1182.9000000000001</v>
      </c>
      <c r="AQ81" s="91">
        <v>1267.0999999999999</v>
      </c>
      <c r="AR81" s="91">
        <v>1267.0999999999999</v>
      </c>
      <c r="AS81" s="91">
        <v>1267.0999999999999</v>
      </c>
      <c r="AT81" s="91">
        <v>1143.4000000000001</v>
      </c>
      <c r="AU81" s="91">
        <v>1182.9000000000001</v>
      </c>
      <c r="AV81" s="91">
        <v>1267.0999999999999</v>
      </c>
      <c r="AW81" s="91">
        <v>1143.4000000000001</v>
      </c>
      <c r="AX81" s="91">
        <v>1182.9000000000001</v>
      </c>
      <c r="AY81" s="91">
        <v>1267.0999999999999</v>
      </c>
      <c r="AZ81" s="92" t="s">
        <v>103</v>
      </c>
      <c r="BA81" s="2"/>
    </row>
    <row r="82" spans="1:53" ht="144" customHeight="1" x14ac:dyDescent="0.3">
      <c r="A82" s="82" t="s">
        <v>229</v>
      </c>
      <c r="B82" s="83" t="s">
        <v>230</v>
      </c>
      <c r="C82" s="84" t="s">
        <v>49</v>
      </c>
      <c r="D82" s="52" t="s">
        <v>224</v>
      </c>
      <c r="E82" s="52" t="s">
        <v>51</v>
      </c>
      <c r="F82" s="85"/>
      <c r="G82" s="85"/>
      <c r="H82" s="85"/>
      <c r="I82" s="85"/>
      <c r="J82" s="85"/>
      <c r="K82" s="85"/>
      <c r="L82" s="85"/>
      <c r="M82" s="85"/>
      <c r="N82" s="85"/>
      <c r="O82" s="85"/>
      <c r="P82" s="85"/>
      <c r="Q82" s="85"/>
      <c r="R82" s="85"/>
      <c r="S82" s="85"/>
      <c r="T82" s="85"/>
      <c r="U82" s="85"/>
      <c r="V82" s="85"/>
      <c r="W82" s="85"/>
      <c r="X82" s="85"/>
      <c r="Y82" s="85"/>
      <c r="Z82" s="85"/>
      <c r="AA82" s="85"/>
      <c r="AB82" s="85"/>
      <c r="AC82" s="52" t="s">
        <v>576</v>
      </c>
      <c r="AD82" s="52" t="s">
        <v>565</v>
      </c>
      <c r="AE82" s="52" t="s">
        <v>574</v>
      </c>
      <c r="AF82" s="120" t="s">
        <v>27</v>
      </c>
      <c r="AG82" s="119" t="s">
        <v>148</v>
      </c>
      <c r="AH82" s="91">
        <v>2358.6</v>
      </c>
      <c r="AI82" s="91">
        <v>2358.6</v>
      </c>
      <c r="AJ82" s="91">
        <v>1818</v>
      </c>
      <c r="AK82" s="91">
        <v>1837.3</v>
      </c>
      <c r="AL82" s="91">
        <v>1837.3</v>
      </c>
      <c r="AM82" s="91">
        <v>1837.3</v>
      </c>
      <c r="AN82" s="91">
        <v>2358.6</v>
      </c>
      <c r="AO82" s="91">
        <v>2358.6</v>
      </c>
      <c r="AP82" s="91">
        <v>1818</v>
      </c>
      <c r="AQ82" s="91">
        <v>1837.3</v>
      </c>
      <c r="AR82" s="91">
        <v>1837.3</v>
      </c>
      <c r="AS82" s="91">
        <v>1837.3</v>
      </c>
      <c r="AT82" s="91">
        <v>2358.6</v>
      </c>
      <c r="AU82" s="91">
        <v>1818</v>
      </c>
      <c r="AV82" s="91">
        <v>1837.3</v>
      </c>
      <c r="AW82" s="91">
        <v>2358.6</v>
      </c>
      <c r="AX82" s="91">
        <v>1818</v>
      </c>
      <c r="AY82" s="91">
        <v>1837.3</v>
      </c>
      <c r="AZ82" s="92" t="s">
        <v>103</v>
      </c>
      <c r="BA82" s="2"/>
    </row>
    <row r="83" spans="1:53" ht="106.5" customHeight="1" x14ac:dyDescent="0.3">
      <c r="A83" s="82" t="s">
        <v>231</v>
      </c>
      <c r="B83" s="83" t="s">
        <v>232</v>
      </c>
      <c r="C83" s="84" t="s">
        <v>49</v>
      </c>
      <c r="D83" s="52" t="s">
        <v>224</v>
      </c>
      <c r="E83" s="52" t="s">
        <v>51</v>
      </c>
      <c r="F83" s="85"/>
      <c r="G83" s="85"/>
      <c r="H83" s="85"/>
      <c r="I83" s="85"/>
      <c r="J83" s="85"/>
      <c r="K83" s="85"/>
      <c r="L83" s="85"/>
      <c r="M83" s="85"/>
      <c r="N83" s="85"/>
      <c r="O83" s="85"/>
      <c r="P83" s="85"/>
      <c r="Q83" s="85"/>
      <c r="R83" s="85"/>
      <c r="S83" s="85"/>
      <c r="T83" s="85"/>
      <c r="U83" s="85"/>
      <c r="V83" s="85"/>
      <c r="W83" s="85"/>
      <c r="X83" s="85"/>
      <c r="Y83" s="85"/>
      <c r="Z83" s="85"/>
      <c r="AA83" s="85"/>
      <c r="AB83" s="85"/>
      <c r="AC83" s="52"/>
      <c r="AD83" s="52"/>
      <c r="AE83" s="52"/>
      <c r="AF83" s="120" t="s">
        <v>233</v>
      </c>
      <c r="AG83" s="119" t="s">
        <v>234</v>
      </c>
      <c r="AH83" s="91" t="s">
        <v>65</v>
      </c>
      <c r="AI83" s="91" t="s">
        <v>65</v>
      </c>
      <c r="AJ83" s="91">
        <v>5.8</v>
      </c>
      <c r="AK83" s="91"/>
      <c r="AL83" s="91"/>
      <c r="AM83" s="91"/>
      <c r="AN83" s="91" t="s">
        <v>65</v>
      </c>
      <c r="AO83" s="91" t="s">
        <v>65</v>
      </c>
      <c r="AP83" s="91">
        <v>5.8</v>
      </c>
      <c r="AQ83" s="91"/>
      <c r="AR83" s="91"/>
      <c r="AS83" s="91"/>
      <c r="AT83" s="91" t="s">
        <v>65</v>
      </c>
      <c r="AU83" s="91">
        <v>5.8</v>
      </c>
      <c r="AV83" s="91"/>
      <c r="AW83" s="91" t="s">
        <v>65</v>
      </c>
      <c r="AX83" s="91">
        <v>5.8</v>
      </c>
      <c r="AY83" s="91"/>
      <c r="AZ83" s="92" t="s">
        <v>103</v>
      </c>
      <c r="BA83" s="2"/>
    </row>
    <row r="84" spans="1:53" ht="158.25" customHeight="1" x14ac:dyDescent="0.3">
      <c r="A84" s="82" t="s">
        <v>235</v>
      </c>
      <c r="B84" s="83" t="s">
        <v>236</v>
      </c>
      <c r="C84" s="84" t="s">
        <v>49</v>
      </c>
      <c r="D84" s="52" t="s">
        <v>224</v>
      </c>
      <c r="E84" s="52" t="s">
        <v>51</v>
      </c>
      <c r="F84" s="85"/>
      <c r="G84" s="85"/>
      <c r="H84" s="85"/>
      <c r="I84" s="85"/>
      <c r="J84" s="85"/>
      <c r="K84" s="85"/>
      <c r="L84" s="85"/>
      <c r="M84" s="85"/>
      <c r="N84" s="85"/>
      <c r="O84" s="85"/>
      <c r="P84" s="85"/>
      <c r="Q84" s="85"/>
      <c r="R84" s="85"/>
      <c r="S84" s="85"/>
      <c r="T84" s="85"/>
      <c r="U84" s="85"/>
      <c r="V84" s="85"/>
      <c r="W84" s="85"/>
      <c r="X84" s="85"/>
      <c r="Y84" s="85"/>
      <c r="Z84" s="85"/>
      <c r="AA84" s="85"/>
      <c r="AB84" s="85"/>
      <c r="AC84" s="11" t="s">
        <v>481</v>
      </c>
      <c r="AD84" s="40" t="s">
        <v>56</v>
      </c>
      <c r="AE84" s="41" t="s">
        <v>482</v>
      </c>
      <c r="AF84" s="120" t="s">
        <v>237</v>
      </c>
      <c r="AG84" s="119" t="s">
        <v>234</v>
      </c>
      <c r="AH84" s="91">
        <v>1138.9000000000001</v>
      </c>
      <c r="AI84" s="91">
        <v>1096.4000000000001</v>
      </c>
      <c r="AJ84" s="91">
        <v>1085.9000000000001</v>
      </c>
      <c r="AK84" s="91">
        <v>1303.0999999999999</v>
      </c>
      <c r="AL84" s="91">
        <v>1303.0999999999999</v>
      </c>
      <c r="AM84" s="91">
        <v>1303.0999999999999</v>
      </c>
      <c r="AN84" s="91">
        <v>1138.9000000000001</v>
      </c>
      <c r="AO84" s="91">
        <v>1096.4000000000001</v>
      </c>
      <c r="AP84" s="91">
        <v>1085.9000000000001</v>
      </c>
      <c r="AQ84" s="91">
        <v>1303.0999999999999</v>
      </c>
      <c r="AR84" s="91">
        <v>1303.0999999999999</v>
      </c>
      <c r="AS84" s="91">
        <v>1303.0999999999999</v>
      </c>
      <c r="AT84" s="91">
        <v>1096.4000000000001</v>
      </c>
      <c r="AU84" s="91">
        <v>1085.9000000000001</v>
      </c>
      <c r="AV84" s="91">
        <v>1303.0999999999999</v>
      </c>
      <c r="AW84" s="91">
        <v>1096.4000000000001</v>
      </c>
      <c r="AX84" s="91">
        <v>1085.9000000000001</v>
      </c>
      <c r="AY84" s="91">
        <v>1303.0999999999999</v>
      </c>
      <c r="AZ84" s="92" t="s">
        <v>59</v>
      </c>
      <c r="BA84" s="2"/>
    </row>
    <row r="85" spans="1:53" ht="132" customHeight="1" x14ac:dyDescent="0.3">
      <c r="A85" s="82" t="s">
        <v>238</v>
      </c>
      <c r="B85" s="83" t="s">
        <v>239</v>
      </c>
      <c r="C85" s="84" t="s">
        <v>49</v>
      </c>
      <c r="D85" s="52" t="s">
        <v>224</v>
      </c>
      <c r="E85" s="52" t="s">
        <v>51</v>
      </c>
      <c r="F85" s="85"/>
      <c r="G85" s="85"/>
      <c r="H85" s="85"/>
      <c r="I85" s="85"/>
      <c r="J85" s="85"/>
      <c r="K85" s="85"/>
      <c r="L85" s="85"/>
      <c r="M85" s="85"/>
      <c r="N85" s="85"/>
      <c r="O85" s="85"/>
      <c r="P85" s="85"/>
      <c r="Q85" s="85"/>
      <c r="R85" s="85"/>
      <c r="S85" s="85"/>
      <c r="T85" s="85"/>
      <c r="U85" s="85"/>
      <c r="V85" s="85"/>
      <c r="W85" s="85"/>
      <c r="X85" s="85"/>
      <c r="Y85" s="85"/>
      <c r="Z85" s="85"/>
      <c r="AA85" s="85"/>
      <c r="AB85" s="85"/>
      <c r="AC85" s="7" t="s">
        <v>484</v>
      </c>
      <c r="AD85" s="35" t="s">
        <v>56</v>
      </c>
      <c r="AE85" s="35" t="s">
        <v>485</v>
      </c>
      <c r="AF85" s="120" t="s">
        <v>179</v>
      </c>
      <c r="AG85" s="119" t="s">
        <v>234</v>
      </c>
      <c r="AH85" s="91">
        <v>549.6</v>
      </c>
      <c r="AI85" s="91">
        <v>549.6</v>
      </c>
      <c r="AJ85" s="91">
        <v>582.6</v>
      </c>
      <c r="AK85" s="91">
        <v>692.4</v>
      </c>
      <c r="AL85" s="91">
        <v>692.4</v>
      </c>
      <c r="AM85" s="91">
        <v>692.4</v>
      </c>
      <c r="AN85" s="91">
        <v>549.6</v>
      </c>
      <c r="AO85" s="91">
        <v>549.6</v>
      </c>
      <c r="AP85" s="91">
        <v>582.6</v>
      </c>
      <c r="AQ85" s="91">
        <v>692.4</v>
      </c>
      <c r="AR85" s="91">
        <v>692.4</v>
      </c>
      <c r="AS85" s="91">
        <v>692.4</v>
      </c>
      <c r="AT85" s="91">
        <v>549.6</v>
      </c>
      <c r="AU85" s="91">
        <v>582.6</v>
      </c>
      <c r="AV85" s="91">
        <v>692.4</v>
      </c>
      <c r="AW85" s="91">
        <v>549.6</v>
      </c>
      <c r="AX85" s="91">
        <v>582.6</v>
      </c>
      <c r="AY85" s="91">
        <v>692.4</v>
      </c>
      <c r="AZ85" s="92" t="s">
        <v>103</v>
      </c>
      <c r="BA85" s="2"/>
    </row>
    <row r="86" spans="1:53" ht="144" customHeight="1" x14ac:dyDescent="0.3">
      <c r="A86" s="82" t="s">
        <v>240</v>
      </c>
      <c r="B86" s="83" t="s">
        <v>241</v>
      </c>
      <c r="C86" s="84" t="s">
        <v>49</v>
      </c>
      <c r="D86" s="52" t="s">
        <v>224</v>
      </c>
      <c r="E86" s="52" t="s">
        <v>51</v>
      </c>
      <c r="F86" s="85"/>
      <c r="G86" s="85"/>
      <c r="H86" s="85"/>
      <c r="I86" s="85"/>
      <c r="J86" s="85"/>
      <c r="K86" s="85"/>
      <c r="L86" s="85"/>
      <c r="M86" s="85"/>
      <c r="N86" s="85"/>
      <c r="O86" s="85"/>
      <c r="P86" s="85"/>
      <c r="Q86" s="85"/>
      <c r="R86" s="85"/>
      <c r="S86" s="85"/>
      <c r="T86" s="85"/>
      <c r="U86" s="85"/>
      <c r="V86" s="85"/>
      <c r="W86" s="85"/>
      <c r="X86" s="85"/>
      <c r="Y86" s="85"/>
      <c r="Z86" s="85"/>
      <c r="AA86" s="85"/>
      <c r="AB86" s="85"/>
      <c r="AC86" s="52" t="s">
        <v>577</v>
      </c>
      <c r="AD86" s="52" t="s">
        <v>565</v>
      </c>
      <c r="AE86" s="52" t="s">
        <v>574</v>
      </c>
      <c r="AF86" s="120" t="s">
        <v>156</v>
      </c>
      <c r="AG86" s="119" t="s">
        <v>169</v>
      </c>
      <c r="AH86" s="91">
        <v>349.1</v>
      </c>
      <c r="AI86" s="91">
        <v>349.1</v>
      </c>
      <c r="AJ86" s="91">
        <v>370.5</v>
      </c>
      <c r="AK86" s="91">
        <v>375.7</v>
      </c>
      <c r="AL86" s="91">
        <v>375.7</v>
      </c>
      <c r="AM86" s="91">
        <v>375.7</v>
      </c>
      <c r="AN86" s="91">
        <v>349.1</v>
      </c>
      <c r="AO86" s="91">
        <v>349.1</v>
      </c>
      <c r="AP86" s="91">
        <v>370.5</v>
      </c>
      <c r="AQ86" s="91">
        <v>375.7</v>
      </c>
      <c r="AR86" s="91">
        <v>375.7</v>
      </c>
      <c r="AS86" s="91">
        <v>375.7</v>
      </c>
      <c r="AT86" s="91">
        <v>349.1</v>
      </c>
      <c r="AU86" s="91">
        <v>370.5</v>
      </c>
      <c r="AV86" s="91">
        <v>375.7</v>
      </c>
      <c r="AW86" s="91">
        <v>349.1</v>
      </c>
      <c r="AX86" s="91">
        <v>370.5</v>
      </c>
      <c r="AY86" s="91">
        <v>375.7</v>
      </c>
      <c r="AZ86" s="92" t="s">
        <v>103</v>
      </c>
      <c r="BA86" s="2"/>
    </row>
    <row r="87" spans="1:53" ht="144" customHeight="1" x14ac:dyDescent="0.3">
      <c r="A87" s="82" t="s">
        <v>242</v>
      </c>
      <c r="B87" s="83" t="s">
        <v>243</v>
      </c>
      <c r="C87" s="84" t="s">
        <v>49</v>
      </c>
      <c r="D87" s="52" t="s">
        <v>224</v>
      </c>
      <c r="E87" s="52" t="s">
        <v>51</v>
      </c>
      <c r="F87" s="85"/>
      <c r="G87" s="85"/>
      <c r="H87" s="85"/>
      <c r="I87" s="85"/>
      <c r="J87" s="85"/>
      <c r="K87" s="85"/>
      <c r="L87" s="85"/>
      <c r="M87" s="85"/>
      <c r="N87" s="85"/>
      <c r="O87" s="85"/>
      <c r="P87" s="85"/>
      <c r="Q87" s="85"/>
      <c r="R87" s="85"/>
      <c r="S87" s="85"/>
      <c r="T87" s="85"/>
      <c r="U87" s="85"/>
      <c r="V87" s="85"/>
      <c r="W87" s="85"/>
      <c r="X87" s="85"/>
      <c r="Y87" s="85"/>
      <c r="Z87" s="85"/>
      <c r="AA87" s="85"/>
      <c r="AB87" s="85"/>
      <c r="AC87" s="53" t="s">
        <v>578</v>
      </c>
      <c r="AD87" s="53" t="s">
        <v>565</v>
      </c>
      <c r="AE87" s="53" t="s">
        <v>574</v>
      </c>
      <c r="AF87" s="120" t="s">
        <v>207</v>
      </c>
      <c r="AG87" s="119" t="s">
        <v>244</v>
      </c>
      <c r="AH87" s="91">
        <v>182.1</v>
      </c>
      <c r="AI87" s="91">
        <v>182.1</v>
      </c>
      <c r="AJ87" s="91">
        <v>259</v>
      </c>
      <c r="AK87" s="91">
        <v>169.3</v>
      </c>
      <c r="AL87" s="91">
        <v>169.3</v>
      </c>
      <c r="AM87" s="91">
        <v>169.3</v>
      </c>
      <c r="AN87" s="91">
        <v>182.1</v>
      </c>
      <c r="AO87" s="91">
        <v>182.1</v>
      </c>
      <c r="AP87" s="91">
        <v>259</v>
      </c>
      <c r="AQ87" s="91">
        <v>169.3</v>
      </c>
      <c r="AR87" s="91">
        <v>169.3</v>
      </c>
      <c r="AS87" s="91">
        <v>169.3</v>
      </c>
      <c r="AT87" s="91">
        <v>182.1</v>
      </c>
      <c r="AU87" s="91">
        <v>259</v>
      </c>
      <c r="AV87" s="91">
        <v>169.3</v>
      </c>
      <c r="AW87" s="91">
        <v>182.1</v>
      </c>
      <c r="AX87" s="91">
        <v>259</v>
      </c>
      <c r="AY87" s="91">
        <v>169.3</v>
      </c>
      <c r="AZ87" s="92" t="s">
        <v>103</v>
      </c>
      <c r="BA87" s="2"/>
    </row>
    <row r="88" spans="1:53" ht="150" customHeight="1" x14ac:dyDescent="0.3">
      <c r="A88" s="203" t="s">
        <v>245</v>
      </c>
      <c r="B88" s="107" t="s">
        <v>246</v>
      </c>
      <c r="C88" s="108" t="s">
        <v>49</v>
      </c>
      <c r="D88" s="88" t="s">
        <v>224</v>
      </c>
      <c r="E88" s="88" t="s">
        <v>51</v>
      </c>
      <c r="F88" s="86"/>
      <c r="G88" s="86"/>
      <c r="H88" s="86"/>
      <c r="I88" s="86"/>
      <c r="J88" s="86"/>
      <c r="K88" s="86"/>
      <c r="L88" s="86"/>
      <c r="M88" s="86"/>
      <c r="N88" s="86"/>
      <c r="O88" s="86"/>
      <c r="P88" s="86"/>
      <c r="Q88" s="86"/>
      <c r="R88" s="86"/>
      <c r="S88" s="86"/>
      <c r="T88" s="86"/>
      <c r="U88" s="86"/>
      <c r="V88" s="86"/>
      <c r="W88" s="86"/>
      <c r="X88" s="86"/>
      <c r="Y88" s="86"/>
      <c r="Z88" s="86"/>
      <c r="AA88" s="86"/>
      <c r="AB88" s="86"/>
      <c r="AC88" s="20" t="s">
        <v>483</v>
      </c>
      <c r="AD88" s="31" t="s">
        <v>56</v>
      </c>
      <c r="AE88" s="31" t="s">
        <v>561</v>
      </c>
      <c r="AF88" s="89" t="s">
        <v>247</v>
      </c>
      <c r="AG88" s="90" t="s">
        <v>234</v>
      </c>
      <c r="AH88" s="146">
        <v>1129.0999999999999</v>
      </c>
      <c r="AI88" s="146">
        <v>1129.0999999999999</v>
      </c>
      <c r="AJ88" s="146">
        <v>1877.2</v>
      </c>
      <c r="AK88" s="146">
        <v>2775.3</v>
      </c>
      <c r="AL88" s="146">
        <v>2775.3</v>
      </c>
      <c r="AM88" s="146">
        <v>2775.3</v>
      </c>
      <c r="AN88" s="146">
        <v>1129.0999999999999</v>
      </c>
      <c r="AO88" s="146">
        <v>1129.0999999999999</v>
      </c>
      <c r="AP88" s="146">
        <v>1877.2</v>
      </c>
      <c r="AQ88" s="146">
        <v>2775.3</v>
      </c>
      <c r="AR88" s="146">
        <v>2775.3</v>
      </c>
      <c r="AS88" s="146">
        <v>2775.3</v>
      </c>
      <c r="AT88" s="146">
        <v>1129.0999999999999</v>
      </c>
      <c r="AU88" s="146">
        <v>1877.2</v>
      </c>
      <c r="AV88" s="146">
        <v>2775.3</v>
      </c>
      <c r="AW88" s="146">
        <v>1129.0999999999999</v>
      </c>
      <c r="AX88" s="146">
        <v>1877.2</v>
      </c>
      <c r="AY88" s="146">
        <v>2775.3</v>
      </c>
      <c r="AZ88" s="147" t="s">
        <v>103</v>
      </c>
      <c r="BA88" s="2"/>
    </row>
    <row r="89" spans="1:53" ht="144" customHeight="1" x14ac:dyDescent="0.3">
      <c r="A89" s="204"/>
      <c r="B89" s="109"/>
      <c r="C89" s="110"/>
      <c r="D89" s="56"/>
      <c r="E89" s="56"/>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21" t="s">
        <v>560</v>
      </c>
      <c r="AD89" s="32" t="s">
        <v>56</v>
      </c>
      <c r="AE89" s="30" t="s">
        <v>562</v>
      </c>
      <c r="AF89" s="116"/>
      <c r="AG89" s="117"/>
      <c r="AH89" s="148"/>
      <c r="AI89" s="148"/>
      <c r="AJ89" s="148"/>
      <c r="AK89" s="148"/>
      <c r="AL89" s="148"/>
      <c r="AM89" s="148"/>
      <c r="AN89" s="148"/>
      <c r="AO89" s="148"/>
      <c r="AP89" s="148"/>
      <c r="AQ89" s="148"/>
      <c r="AR89" s="148"/>
      <c r="AS89" s="148"/>
      <c r="AT89" s="148"/>
      <c r="AU89" s="148"/>
      <c r="AV89" s="148"/>
      <c r="AW89" s="148"/>
      <c r="AX89" s="148"/>
      <c r="AY89" s="148"/>
      <c r="AZ89" s="149"/>
      <c r="BA89" s="2"/>
    </row>
    <row r="90" spans="1:53" ht="144" customHeight="1" x14ac:dyDescent="0.3">
      <c r="A90" s="82" t="s">
        <v>248</v>
      </c>
      <c r="B90" s="83" t="s">
        <v>249</v>
      </c>
      <c r="C90" s="84" t="s">
        <v>49</v>
      </c>
      <c r="D90" s="52" t="s">
        <v>224</v>
      </c>
      <c r="E90" s="52" t="s">
        <v>51</v>
      </c>
      <c r="F90" s="85"/>
      <c r="G90" s="85"/>
      <c r="H90" s="85"/>
      <c r="I90" s="85"/>
      <c r="J90" s="85"/>
      <c r="K90" s="85"/>
      <c r="L90" s="85"/>
      <c r="M90" s="85"/>
      <c r="N90" s="85"/>
      <c r="O90" s="85"/>
      <c r="P90" s="85"/>
      <c r="Q90" s="85"/>
      <c r="R90" s="85"/>
      <c r="S90" s="85"/>
      <c r="T90" s="85"/>
      <c r="U90" s="85"/>
      <c r="V90" s="85"/>
      <c r="W90" s="85"/>
      <c r="X90" s="85"/>
      <c r="Y90" s="85"/>
      <c r="Z90" s="85"/>
      <c r="AA90" s="85"/>
      <c r="AB90" s="85"/>
      <c r="AC90" s="7" t="s">
        <v>484</v>
      </c>
      <c r="AD90" s="35" t="s">
        <v>56</v>
      </c>
      <c r="AE90" s="35" t="s">
        <v>485</v>
      </c>
      <c r="AF90" s="120" t="s">
        <v>179</v>
      </c>
      <c r="AG90" s="119" t="s">
        <v>180</v>
      </c>
      <c r="AH90" s="91">
        <v>929.9</v>
      </c>
      <c r="AI90" s="91">
        <v>464.9</v>
      </c>
      <c r="AJ90" s="91">
        <v>929.9</v>
      </c>
      <c r="AK90" s="91">
        <v>929.9</v>
      </c>
      <c r="AL90" s="91">
        <v>929.9</v>
      </c>
      <c r="AM90" s="91">
        <v>929.9</v>
      </c>
      <c r="AN90" s="91">
        <v>929.9</v>
      </c>
      <c r="AO90" s="91">
        <v>464.9</v>
      </c>
      <c r="AP90" s="91">
        <v>929.9</v>
      </c>
      <c r="AQ90" s="91">
        <v>929.9</v>
      </c>
      <c r="AR90" s="91">
        <v>929.9</v>
      </c>
      <c r="AS90" s="91">
        <v>929.9</v>
      </c>
      <c r="AT90" s="91">
        <v>464.9</v>
      </c>
      <c r="AU90" s="91">
        <v>929.9</v>
      </c>
      <c r="AV90" s="91">
        <v>929.9</v>
      </c>
      <c r="AW90" s="91">
        <v>464.9</v>
      </c>
      <c r="AX90" s="91">
        <v>929.9</v>
      </c>
      <c r="AY90" s="91">
        <v>929.9</v>
      </c>
      <c r="AZ90" s="92" t="s">
        <v>103</v>
      </c>
      <c r="BA90" s="2"/>
    </row>
    <row r="91" spans="1:53" ht="112.5" customHeight="1" x14ac:dyDescent="0.3">
      <c r="A91" s="76" t="s">
        <v>250</v>
      </c>
      <c r="B91" s="77" t="s">
        <v>251</v>
      </c>
      <c r="C91" s="78" t="s">
        <v>42</v>
      </c>
      <c r="D91" s="78" t="s">
        <v>42</v>
      </c>
      <c r="E91" s="78" t="s">
        <v>42</v>
      </c>
      <c r="F91" s="79" t="s">
        <v>42</v>
      </c>
      <c r="G91" s="79" t="s">
        <v>42</v>
      </c>
      <c r="H91" s="79" t="s">
        <v>42</v>
      </c>
      <c r="I91" s="79" t="s">
        <v>42</v>
      </c>
      <c r="J91" s="79" t="s">
        <v>42</v>
      </c>
      <c r="K91" s="79" t="s">
        <v>42</v>
      </c>
      <c r="L91" s="79" t="s">
        <v>42</v>
      </c>
      <c r="M91" s="79" t="s">
        <v>42</v>
      </c>
      <c r="N91" s="79" t="s">
        <v>42</v>
      </c>
      <c r="O91" s="79" t="s">
        <v>42</v>
      </c>
      <c r="P91" s="79" t="s">
        <v>42</v>
      </c>
      <c r="Q91" s="79" t="s">
        <v>42</v>
      </c>
      <c r="R91" s="79" t="s">
        <v>42</v>
      </c>
      <c r="S91" s="79" t="s">
        <v>42</v>
      </c>
      <c r="T91" s="79" t="s">
        <v>42</v>
      </c>
      <c r="U91" s="79" t="s">
        <v>42</v>
      </c>
      <c r="V91" s="79" t="s">
        <v>42</v>
      </c>
      <c r="W91" s="79" t="s">
        <v>42</v>
      </c>
      <c r="X91" s="79" t="s">
        <v>42</v>
      </c>
      <c r="Y91" s="79" t="s">
        <v>42</v>
      </c>
      <c r="Z91" s="79" t="s">
        <v>42</v>
      </c>
      <c r="AA91" s="79" t="s">
        <v>42</v>
      </c>
      <c r="AB91" s="79" t="s">
        <v>42</v>
      </c>
      <c r="AC91" s="78" t="s">
        <v>42</v>
      </c>
      <c r="AD91" s="78" t="s">
        <v>42</v>
      </c>
      <c r="AE91" s="78" t="s">
        <v>42</v>
      </c>
      <c r="AF91" s="80" t="s">
        <v>42</v>
      </c>
      <c r="AG91" s="80" t="s">
        <v>42</v>
      </c>
      <c r="AH91" s="68">
        <v>223046.8</v>
      </c>
      <c r="AI91" s="68">
        <v>198457.4</v>
      </c>
      <c r="AJ91" s="68">
        <f>AJ92+AJ105+AJ106+AJ114+AJ117+AJ119</f>
        <v>257137.2</v>
      </c>
      <c r="AK91" s="68">
        <f t="shared" ref="AK91:AM91" si="21">AK92+AK105+AK106+AK114+AK117+AK119</f>
        <v>244744.19999999998</v>
      </c>
      <c r="AL91" s="68">
        <f t="shared" si="21"/>
        <v>243462.19999999998</v>
      </c>
      <c r="AM91" s="68">
        <f t="shared" si="21"/>
        <v>234746.19999999998</v>
      </c>
      <c r="AN91" s="68">
        <v>214092.9</v>
      </c>
      <c r="AO91" s="68">
        <v>194346</v>
      </c>
      <c r="AP91" s="68">
        <f>AP92+AP105+AP106+AP114+AP117+AP119</f>
        <v>242888.9</v>
      </c>
      <c r="AQ91" s="68">
        <f t="shared" ref="AQ91:AS91" si="22">AQ92+AQ105+AQ106+AQ114+AQ117+AQ119</f>
        <v>241335.6</v>
      </c>
      <c r="AR91" s="68">
        <f t="shared" si="22"/>
        <v>240524.6</v>
      </c>
      <c r="AS91" s="68">
        <f t="shared" si="22"/>
        <v>232736.6</v>
      </c>
      <c r="AT91" s="68">
        <v>198457.4</v>
      </c>
      <c r="AU91" s="68">
        <f>AU92+AU105+AU106+AU114+AU117+AU119</f>
        <v>257137.2</v>
      </c>
      <c r="AV91" s="68">
        <f t="shared" ref="AV91" si="23">AV92+AV105+AV106+AV114+AV117+AV119</f>
        <v>244744.19999999998</v>
      </c>
      <c r="AW91" s="68">
        <v>194346</v>
      </c>
      <c r="AX91" s="68">
        <f>AX92+AX105+AX106+AX114+AX117+AX119</f>
        <v>242888.9</v>
      </c>
      <c r="AY91" s="68">
        <f t="shared" ref="AY91" si="24">AY92+AY105+AY106+AY114+AY117+AY119</f>
        <v>241335.6</v>
      </c>
      <c r="AZ91" s="81"/>
      <c r="BA91" s="2"/>
    </row>
    <row r="92" spans="1:53" ht="296.25" customHeight="1" x14ac:dyDescent="0.3">
      <c r="A92" s="82" t="s">
        <v>252</v>
      </c>
      <c r="B92" s="83" t="s">
        <v>253</v>
      </c>
      <c r="C92" s="84" t="s">
        <v>49</v>
      </c>
      <c r="D92" s="52" t="s">
        <v>254</v>
      </c>
      <c r="E92" s="52" t="s">
        <v>51</v>
      </c>
      <c r="F92" s="85"/>
      <c r="G92" s="85"/>
      <c r="H92" s="85"/>
      <c r="I92" s="85"/>
      <c r="J92" s="85"/>
      <c r="K92" s="85"/>
      <c r="L92" s="85"/>
      <c r="M92" s="85"/>
      <c r="N92" s="85"/>
      <c r="O92" s="85"/>
      <c r="P92" s="85"/>
      <c r="Q92" s="85"/>
      <c r="R92" s="85"/>
      <c r="S92" s="85"/>
      <c r="T92" s="85"/>
      <c r="U92" s="85"/>
      <c r="V92" s="85"/>
      <c r="W92" s="85" t="s">
        <v>255</v>
      </c>
      <c r="X92" s="85" t="s">
        <v>56</v>
      </c>
      <c r="Y92" s="85" t="s">
        <v>256</v>
      </c>
      <c r="Z92" s="85" t="s">
        <v>257</v>
      </c>
      <c r="AA92" s="85" t="s">
        <v>258</v>
      </c>
      <c r="AB92" s="85" t="s">
        <v>259</v>
      </c>
      <c r="AC92" s="105" t="s">
        <v>486</v>
      </c>
      <c r="AD92" s="150" t="s">
        <v>56</v>
      </c>
      <c r="AE92" s="106" t="s">
        <v>487</v>
      </c>
      <c r="AF92" s="120" t="s">
        <v>27</v>
      </c>
      <c r="AG92" s="119" t="s">
        <v>260</v>
      </c>
      <c r="AH92" s="91">
        <v>118503.5</v>
      </c>
      <c r="AI92" s="91">
        <v>110427.1</v>
      </c>
      <c r="AJ92" s="91">
        <v>129922.3</v>
      </c>
      <c r="AK92" s="91">
        <v>137887.79999999999</v>
      </c>
      <c r="AL92" s="91">
        <v>137695.79999999999</v>
      </c>
      <c r="AM92" s="91">
        <v>137178.79999999999</v>
      </c>
      <c r="AN92" s="91">
        <v>116304.7</v>
      </c>
      <c r="AO92" s="91">
        <v>108437</v>
      </c>
      <c r="AP92" s="91">
        <f>129922.3-2549.8</f>
        <v>127372.5</v>
      </c>
      <c r="AQ92" s="91">
        <f>137887.8-1417.2</f>
        <v>136470.59999999998</v>
      </c>
      <c r="AR92" s="91">
        <f>137695.8-1417.2</f>
        <v>136278.59999999998</v>
      </c>
      <c r="AS92" s="91">
        <f>137178.8-1417.2</f>
        <v>135761.59999999998</v>
      </c>
      <c r="AT92" s="91">
        <v>110427.1</v>
      </c>
      <c r="AU92" s="91">
        <v>129922.3</v>
      </c>
      <c r="AV92" s="91">
        <v>137887.79999999999</v>
      </c>
      <c r="AW92" s="91">
        <v>108437</v>
      </c>
      <c r="AX92" s="91">
        <f>129922.3-2549.8</f>
        <v>127372.5</v>
      </c>
      <c r="AY92" s="91">
        <f>137887.8-1417.2</f>
        <v>136470.59999999998</v>
      </c>
      <c r="AZ92" s="92" t="s">
        <v>261</v>
      </c>
      <c r="BA92" s="2"/>
    </row>
    <row r="93" spans="1:53" ht="220.5" customHeight="1" x14ac:dyDescent="0.3">
      <c r="A93" s="93"/>
      <c r="B93" s="94"/>
      <c r="C93" s="95" t="s">
        <v>262</v>
      </c>
      <c r="D93" s="60" t="s">
        <v>263</v>
      </c>
      <c r="E93" s="60" t="s">
        <v>264</v>
      </c>
      <c r="F93" s="96"/>
      <c r="G93" s="96"/>
      <c r="H93" s="96"/>
      <c r="I93" s="96"/>
      <c r="J93" s="96"/>
      <c r="K93" s="96"/>
      <c r="L93" s="96"/>
      <c r="M93" s="96"/>
      <c r="N93" s="96"/>
      <c r="O93" s="96"/>
      <c r="P93" s="96"/>
      <c r="Q93" s="96"/>
      <c r="R93" s="96"/>
      <c r="S93" s="96"/>
      <c r="T93" s="96"/>
      <c r="U93" s="96"/>
      <c r="V93" s="96"/>
      <c r="W93" s="96"/>
      <c r="X93" s="96"/>
      <c r="Y93" s="96"/>
      <c r="Z93" s="96" t="s">
        <v>72</v>
      </c>
      <c r="AA93" s="96" t="s">
        <v>56</v>
      </c>
      <c r="AB93" s="96" t="s">
        <v>73</v>
      </c>
      <c r="AC93" s="20" t="s">
        <v>488</v>
      </c>
      <c r="AD93" s="98" t="s">
        <v>56</v>
      </c>
      <c r="AE93" s="48" t="s">
        <v>489</v>
      </c>
      <c r="AF93" s="103"/>
      <c r="AG93" s="102"/>
      <c r="AH93" s="101" t="s">
        <v>65</v>
      </c>
      <c r="AI93" s="101" t="s">
        <v>65</v>
      </c>
      <c r="AJ93" s="101" t="s">
        <v>65</v>
      </c>
      <c r="AK93" s="101" t="s">
        <v>65</v>
      </c>
      <c r="AL93" s="101" t="s">
        <v>65</v>
      </c>
      <c r="AM93" s="101" t="s">
        <v>65</v>
      </c>
      <c r="AN93" s="101" t="s">
        <v>65</v>
      </c>
      <c r="AO93" s="101" t="s">
        <v>65</v>
      </c>
      <c r="AP93" s="101" t="s">
        <v>65</v>
      </c>
      <c r="AQ93" s="101" t="s">
        <v>65</v>
      </c>
      <c r="AR93" s="101" t="s">
        <v>65</v>
      </c>
      <c r="AS93" s="101" t="s">
        <v>65</v>
      </c>
      <c r="AT93" s="101" t="s">
        <v>65</v>
      </c>
      <c r="AU93" s="101" t="s">
        <v>65</v>
      </c>
      <c r="AV93" s="101" t="s">
        <v>65</v>
      </c>
      <c r="AW93" s="101" t="s">
        <v>65</v>
      </c>
      <c r="AX93" s="101" t="s">
        <v>65</v>
      </c>
      <c r="AY93" s="101" t="s">
        <v>65</v>
      </c>
      <c r="AZ93" s="101"/>
      <c r="BA93" s="2"/>
    </row>
    <row r="94" spans="1:53" ht="258" customHeight="1" x14ac:dyDescent="0.3">
      <c r="A94" s="93"/>
      <c r="B94" s="94"/>
      <c r="C94" s="95"/>
      <c r="D94" s="60"/>
      <c r="E94" s="60"/>
      <c r="F94" s="96"/>
      <c r="G94" s="96"/>
      <c r="H94" s="96"/>
      <c r="I94" s="96"/>
      <c r="J94" s="96"/>
      <c r="K94" s="96"/>
      <c r="L94" s="96"/>
      <c r="M94" s="96"/>
      <c r="N94" s="96"/>
      <c r="O94" s="96"/>
      <c r="P94" s="96"/>
      <c r="Q94" s="96"/>
      <c r="R94" s="96"/>
      <c r="S94" s="96"/>
      <c r="T94" s="96"/>
      <c r="U94" s="96"/>
      <c r="V94" s="96"/>
      <c r="W94" s="96"/>
      <c r="X94" s="96"/>
      <c r="Y94" s="96"/>
      <c r="Z94" s="96"/>
      <c r="AA94" s="96"/>
      <c r="AB94" s="97"/>
      <c r="AC94" s="20" t="s">
        <v>490</v>
      </c>
      <c r="AD94" s="98" t="s">
        <v>56</v>
      </c>
      <c r="AE94" s="48" t="s">
        <v>491</v>
      </c>
      <c r="AF94" s="99"/>
      <c r="AG94" s="102"/>
      <c r="AH94" s="101"/>
      <c r="AI94" s="101"/>
      <c r="AJ94" s="101"/>
      <c r="AK94" s="101"/>
      <c r="AL94" s="101"/>
      <c r="AM94" s="101"/>
      <c r="AN94" s="101"/>
      <c r="AO94" s="101"/>
      <c r="AP94" s="101"/>
      <c r="AQ94" s="101"/>
      <c r="AR94" s="101"/>
      <c r="AS94" s="101"/>
      <c r="AT94" s="101"/>
      <c r="AU94" s="101"/>
      <c r="AV94" s="101"/>
      <c r="AW94" s="101"/>
      <c r="AX94" s="101"/>
      <c r="AY94" s="101"/>
      <c r="AZ94" s="101"/>
      <c r="BA94" s="2"/>
    </row>
    <row r="95" spans="1:53" ht="207.75" customHeight="1" x14ac:dyDescent="0.3">
      <c r="A95" s="93"/>
      <c r="B95" s="94"/>
      <c r="C95" s="95"/>
      <c r="D95" s="60"/>
      <c r="E95" s="60"/>
      <c r="F95" s="96"/>
      <c r="G95" s="96"/>
      <c r="H95" s="96"/>
      <c r="I95" s="96"/>
      <c r="J95" s="96"/>
      <c r="K95" s="96"/>
      <c r="L95" s="96"/>
      <c r="M95" s="96"/>
      <c r="N95" s="96"/>
      <c r="O95" s="96"/>
      <c r="P95" s="96"/>
      <c r="Q95" s="96"/>
      <c r="R95" s="96"/>
      <c r="S95" s="96"/>
      <c r="T95" s="96"/>
      <c r="U95" s="96"/>
      <c r="V95" s="96"/>
      <c r="W95" s="96"/>
      <c r="X95" s="96"/>
      <c r="Y95" s="96"/>
      <c r="Z95" s="96"/>
      <c r="AA95" s="96"/>
      <c r="AB95" s="97"/>
      <c r="AC95" s="15" t="s">
        <v>492</v>
      </c>
      <c r="AD95" s="98" t="s">
        <v>56</v>
      </c>
      <c r="AE95" s="48" t="s">
        <v>493</v>
      </c>
      <c r="AF95" s="99"/>
      <c r="AG95" s="102"/>
      <c r="AH95" s="101"/>
      <c r="AI95" s="101"/>
      <c r="AJ95" s="101"/>
      <c r="AK95" s="101"/>
      <c r="AL95" s="101"/>
      <c r="AM95" s="101"/>
      <c r="AN95" s="101"/>
      <c r="AO95" s="101"/>
      <c r="AP95" s="101"/>
      <c r="AQ95" s="101"/>
      <c r="AR95" s="101"/>
      <c r="AS95" s="101"/>
      <c r="AT95" s="101"/>
      <c r="AU95" s="101"/>
      <c r="AV95" s="101"/>
      <c r="AW95" s="101"/>
      <c r="AX95" s="101"/>
      <c r="AY95" s="101"/>
      <c r="AZ95" s="101"/>
      <c r="BA95" s="2"/>
    </row>
    <row r="96" spans="1:53" ht="128.25" customHeight="1" x14ac:dyDescent="0.3">
      <c r="A96" s="93"/>
      <c r="B96" s="94"/>
      <c r="C96" s="95"/>
      <c r="D96" s="60"/>
      <c r="E96" s="60"/>
      <c r="F96" s="96"/>
      <c r="G96" s="96"/>
      <c r="H96" s="96"/>
      <c r="I96" s="96"/>
      <c r="J96" s="96"/>
      <c r="K96" s="96"/>
      <c r="L96" s="96"/>
      <c r="M96" s="96"/>
      <c r="N96" s="96"/>
      <c r="O96" s="96"/>
      <c r="P96" s="96"/>
      <c r="Q96" s="96"/>
      <c r="R96" s="96"/>
      <c r="S96" s="96"/>
      <c r="T96" s="96"/>
      <c r="U96" s="96"/>
      <c r="V96" s="96"/>
      <c r="W96" s="96"/>
      <c r="X96" s="96"/>
      <c r="Y96" s="96"/>
      <c r="Z96" s="96"/>
      <c r="AA96" s="96"/>
      <c r="AB96" s="97"/>
      <c r="AC96" s="15" t="s">
        <v>494</v>
      </c>
      <c r="AD96" s="98" t="s">
        <v>56</v>
      </c>
      <c r="AE96" s="48" t="s">
        <v>495</v>
      </c>
      <c r="AF96" s="99"/>
      <c r="AG96" s="102"/>
      <c r="AH96" s="101"/>
      <c r="AI96" s="101"/>
      <c r="AJ96" s="101"/>
      <c r="AK96" s="101"/>
      <c r="AL96" s="101"/>
      <c r="AM96" s="101"/>
      <c r="AN96" s="101"/>
      <c r="AO96" s="101"/>
      <c r="AP96" s="101"/>
      <c r="AQ96" s="101"/>
      <c r="AR96" s="101"/>
      <c r="AS96" s="101"/>
      <c r="AT96" s="101"/>
      <c r="AU96" s="101"/>
      <c r="AV96" s="101"/>
      <c r="AW96" s="101"/>
      <c r="AX96" s="101"/>
      <c r="AY96" s="101"/>
      <c r="AZ96" s="101"/>
      <c r="BA96" s="2"/>
    </row>
    <row r="97" spans="1:53" ht="288" customHeight="1" x14ac:dyDescent="0.3">
      <c r="A97" s="93"/>
      <c r="B97" s="94"/>
      <c r="C97" s="95"/>
      <c r="D97" s="60"/>
      <c r="E97" s="60"/>
      <c r="F97" s="96"/>
      <c r="G97" s="96"/>
      <c r="H97" s="96"/>
      <c r="I97" s="96"/>
      <c r="J97" s="96"/>
      <c r="K97" s="96"/>
      <c r="L97" s="96"/>
      <c r="M97" s="96"/>
      <c r="N97" s="96"/>
      <c r="O97" s="96"/>
      <c r="P97" s="96"/>
      <c r="Q97" s="96"/>
      <c r="R97" s="96"/>
      <c r="S97" s="96"/>
      <c r="T97" s="96"/>
      <c r="U97" s="96"/>
      <c r="V97" s="96"/>
      <c r="W97" s="96"/>
      <c r="X97" s="96"/>
      <c r="Y97" s="96"/>
      <c r="Z97" s="96"/>
      <c r="AA97" s="96"/>
      <c r="AB97" s="96"/>
      <c r="AC97" s="15" t="s">
        <v>496</v>
      </c>
      <c r="AD97" s="60" t="s">
        <v>56</v>
      </c>
      <c r="AE97" s="48" t="s">
        <v>497</v>
      </c>
      <c r="AF97" s="103"/>
      <c r="AG97" s="102"/>
      <c r="AH97" s="101"/>
      <c r="AI97" s="101"/>
      <c r="AJ97" s="101"/>
      <c r="AK97" s="101"/>
      <c r="AL97" s="101"/>
      <c r="AM97" s="101"/>
      <c r="AN97" s="101"/>
      <c r="AO97" s="101"/>
      <c r="AP97" s="101"/>
      <c r="AQ97" s="101"/>
      <c r="AR97" s="101"/>
      <c r="AS97" s="101"/>
      <c r="AT97" s="101"/>
      <c r="AU97" s="101"/>
      <c r="AV97" s="101"/>
      <c r="AW97" s="101"/>
      <c r="AX97" s="101"/>
      <c r="AY97" s="101"/>
      <c r="AZ97" s="101"/>
      <c r="BA97" s="2"/>
    </row>
    <row r="98" spans="1:53" ht="362.25" customHeight="1" x14ac:dyDescent="0.3">
      <c r="A98" s="93"/>
      <c r="B98" s="94"/>
      <c r="C98" s="95"/>
      <c r="D98" s="60"/>
      <c r="E98" s="60"/>
      <c r="F98" s="96"/>
      <c r="G98" s="96"/>
      <c r="H98" s="96"/>
      <c r="I98" s="96"/>
      <c r="J98" s="96"/>
      <c r="K98" s="96"/>
      <c r="L98" s="96"/>
      <c r="M98" s="96"/>
      <c r="N98" s="96"/>
      <c r="O98" s="96"/>
      <c r="P98" s="96"/>
      <c r="Q98" s="96"/>
      <c r="R98" s="96"/>
      <c r="S98" s="96"/>
      <c r="T98" s="96"/>
      <c r="U98" s="96"/>
      <c r="V98" s="96"/>
      <c r="W98" s="96"/>
      <c r="X98" s="96"/>
      <c r="Y98" s="96"/>
      <c r="Z98" s="96"/>
      <c r="AA98" s="96"/>
      <c r="AB98" s="96"/>
      <c r="AC98" s="20" t="s">
        <v>498</v>
      </c>
      <c r="AD98" s="98" t="s">
        <v>56</v>
      </c>
      <c r="AE98" s="48" t="s">
        <v>499</v>
      </c>
      <c r="AF98" s="103"/>
      <c r="AG98" s="102"/>
      <c r="AH98" s="101"/>
      <c r="AI98" s="101"/>
      <c r="AJ98" s="101"/>
      <c r="AK98" s="101"/>
      <c r="AL98" s="101"/>
      <c r="AM98" s="101"/>
      <c r="AN98" s="101"/>
      <c r="AO98" s="101"/>
      <c r="AP98" s="101"/>
      <c r="AQ98" s="101"/>
      <c r="AR98" s="101"/>
      <c r="AS98" s="101"/>
      <c r="AT98" s="101"/>
      <c r="AU98" s="101"/>
      <c r="AV98" s="101"/>
      <c r="AW98" s="101"/>
      <c r="AX98" s="101"/>
      <c r="AY98" s="101"/>
      <c r="AZ98" s="101"/>
      <c r="BA98" s="2"/>
    </row>
    <row r="99" spans="1:53" ht="141.75" customHeight="1" x14ac:dyDescent="0.3">
      <c r="A99" s="93"/>
      <c r="B99" s="94"/>
      <c r="C99" s="95"/>
      <c r="D99" s="60"/>
      <c r="E99" s="60"/>
      <c r="F99" s="96"/>
      <c r="G99" s="96"/>
      <c r="H99" s="96"/>
      <c r="I99" s="96"/>
      <c r="J99" s="96"/>
      <c r="K99" s="96"/>
      <c r="L99" s="96"/>
      <c r="M99" s="96"/>
      <c r="N99" s="96"/>
      <c r="O99" s="96"/>
      <c r="P99" s="96"/>
      <c r="Q99" s="96"/>
      <c r="R99" s="96"/>
      <c r="S99" s="96"/>
      <c r="T99" s="96"/>
      <c r="U99" s="96"/>
      <c r="V99" s="96"/>
      <c r="W99" s="96"/>
      <c r="X99" s="96"/>
      <c r="Y99" s="96"/>
      <c r="Z99" s="96"/>
      <c r="AA99" s="96"/>
      <c r="AB99" s="96"/>
      <c r="AC99" s="20" t="s">
        <v>500</v>
      </c>
      <c r="AD99" s="98" t="s">
        <v>56</v>
      </c>
      <c r="AE99" s="48" t="s">
        <v>501</v>
      </c>
      <c r="AF99" s="103"/>
      <c r="AG99" s="102"/>
      <c r="AH99" s="101"/>
      <c r="AI99" s="101"/>
      <c r="AJ99" s="101"/>
      <c r="AK99" s="101"/>
      <c r="AL99" s="101"/>
      <c r="AM99" s="101"/>
      <c r="AN99" s="101"/>
      <c r="AO99" s="101"/>
      <c r="AP99" s="101"/>
      <c r="AQ99" s="101"/>
      <c r="AR99" s="101"/>
      <c r="AS99" s="101"/>
      <c r="AT99" s="101"/>
      <c r="AU99" s="101"/>
      <c r="AV99" s="101"/>
      <c r="AW99" s="101"/>
      <c r="AX99" s="101"/>
      <c r="AY99" s="101"/>
      <c r="AZ99" s="101"/>
      <c r="BA99" s="2"/>
    </row>
    <row r="100" spans="1:53" ht="219.75" customHeight="1" x14ac:dyDescent="0.3">
      <c r="A100" s="93"/>
      <c r="B100" s="94"/>
      <c r="C100" s="95"/>
      <c r="D100" s="60"/>
      <c r="E100" s="60"/>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20" t="s">
        <v>502</v>
      </c>
      <c r="AD100" s="98" t="s">
        <v>56</v>
      </c>
      <c r="AE100" s="48" t="s">
        <v>503</v>
      </c>
      <c r="AF100" s="103"/>
      <c r="AG100" s="102"/>
      <c r="AH100" s="101"/>
      <c r="AI100" s="101"/>
      <c r="AJ100" s="101"/>
      <c r="AK100" s="101"/>
      <c r="AL100" s="101"/>
      <c r="AM100" s="101"/>
      <c r="AN100" s="101"/>
      <c r="AO100" s="101"/>
      <c r="AP100" s="101"/>
      <c r="AQ100" s="101"/>
      <c r="AR100" s="101"/>
      <c r="AS100" s="101"/>
      <c r="AT100" s="101"/>
      <c r="AU100" s="101"/>
      <c r="AV100" s="101"/>
      <c r="AW100" s="101"/>
      <c r="AX100" s="101"/>
      <c r="AY100" s="101"/>
      <c r="AZ100" s="101"/>
      <c r="BA100" s="2"/>
    </row>
    <row r="101" spans="1:53" ht="171" customHeight="1" x14ac:dyDescent="0.3">
      <c r="A101" s="93"/>
      <c r="B101" s="94"/>
      <c r="C101" s="95"/>
      <c r="D101" s="60"/>
      <c r="E101" s="60"/>
      <c r="F101" s="96"/>
      <c r="G101" s="96"/>
      <c r="H101" s="96"/>
      <c r="I101" s="96"/>
      <c r="J101" s="96"/>
      <c r="K101" s="96"/>
      <c r="L101" s="96"/>
      <c r="M101" s="96"/>
      <c r="N101" s="96"/>
      <c r="O101" s="96"/>
      <c r="P101" s="96"/>
      <c r="Q101" s="96"/>
      <c r="R101" s="96"/>
      <c r="S101" s="96"/>
      <c r="T101" s="96"/>
      <c r="U101" s="96"/>
      <c r="V101" s="96"/>
      <c r="W101" s="96"/>
      <c r="X101" s="96"/>
      <c r="Y101" s="96"/>
      <c r="Z101" s="96"/>
      <c r="AA101" s="96"/>
      <c r="AB101" s="151"/>
      <c r="AC101" s="26" t="s">
        <v>504</v>
      </c>
      <c r="AD101" s="152" t="s">
        <v>56</v>
      </c>
      <c r="AE101" s="15" t="s">
        <v>505</v>
      </c>
      <c r="AF101" s="153"/>
      <c r="AG101" s="154"/>
      <c r="AH101" s="101"/>
      <c r="AI101" s="101"/>
      <c r="AJ101" s="101"/>
      <c r="AK101" s="101"/>
      <c r="AL101" s="101"/>
      <c r="AM101" s="101"/>
      <c r="AN101" s="101"/>
      <c r="AO101" s="101"/>
      <c r="AP101" s="101"/>
      <c r="AQ101" s="101"/>
      <c r="AR101" s="101"/>
      <c r="AS101" s="101"/>
      <c r="AT101" s="101"/>
      <c r="AU101" s="101"/>
      <c r="AV101" s="101"/>
      <c r="AW101" s="101"/>
      <c r="AX101" s="101"/>
      <c r="AY101" s="101"/>
      <c r="AZ101" s="101"/>
      <c r="BA101" s="2"/>
    </row>
    <row r="102" spans="1:53" ht="137.25" customHeight="1" x14ac:dyDescent="0.3">
      <c r="A102" s="93"/>
      <c r="B102" s="94"/>
      <c r="C102" s="95"/>
      <c r="D102" s="60"/>
      <c r="E102" s="60"/>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13" t="s">
        <v>557</v>
      </c>
      <c r="AD102" s="60" t="s">
        <v>56</v>
      </c>
      <c r="AE102" s="46" t="s">
        <v>556</v>
      </c>
      <c r="AF102" s="103"/>
      <c r="AG102" s="102"/>
      <c r="AH102" s="101"/>
      <c r="AI102" s="101"/>
      <c r="AJ102" s="101"/>
      <c r="AK102" s="101"/>
      <c r="AL102" s="101"/>
      <c r="AM102" s="101"/>
      <c r="AN102" s="101"/>
      <c r="AO102" s="101"/>
      <c r="AP102" s="101"/>
      <c r="AQ102" s="101"/>
      <c r="AR102" s="101"/>
      <c r="AS102" s="101"/>
      <c r="AT102" s="101"/>
      <c r="AU102" s="101"/>
      <c r="AV102" s="101"/>
      <c r="AW102" s="101"/>
      <c r="AX102" s="101"/>
      <c r="AY102" s="101"/>
      <c r="AZ102" s="101"/>
      <c r="BA102" s="2"/>
    </row>
    <row r="103" spans="1:53" ht="168" customHeight="1" x14ac:dyDescent="0.3">
      <c r="A103" s="93"/>
      <c r="B103" s="94"/>
      <c r="C103" s="95"/>
      <c r="D103" s="60"/>
      <c r="E103" s="60"/>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21" t="s">
        <v>558</v>
      </c>
      <c r="AD103" s="104" t="s">
        <v>56</v>
      </c>
      <c r="AE103" s="49" t="s">
        <v>559</v>
      </c>
      <c r="AF103" s="129"/>
      <c r="AG103" s="102"/>
      <c r="AH103" s="101"/>
      <c r="AI103" s="101"/>
      <c r="AJ103" s="101"/>
      <c r="AK103" s="101"/>
      <c r="AL103" s="101"/>
      <c r="AM103" s="101"/>
      <c r="AN103" s="101"/>
      <c r="AO103" s="101"/>
      <c r="AP103" s="101"/>
      <c r="AQ103" s="101"/>
      <c r="AR103" s="101"/>
      <c r="AS103" s="101"/>
      <c r="AT103" s="101"/>
      <c r="AU103" s="101"/>
      <c r="AV103" s="101"/>
      <c r="AW103" s="101"/>
      <c r="AX103" s="101"/>
      <c r="AY103" s="101"/>
      <c r="AZ103" s="101"/>
      <c r="BA103" s="2"/>
    </row>
    <row r="104" spans="1:53" ht="168" customHeight="1" x14ac:dyDescent="0.3">
      <c r="A104" s="93"/>
      <c r="B104" s="94"/>
      <c r="C104" s="95"/>
      <c r="D104" s="60"/>
      <c r="E104" s="60"/>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21" t="s">
        <v>598</v>
      </c>
      <c r="AD104" s="155" t="s">
        <v>56</v>
      </c>
      <c r="AE104" s="156" t="s">
        <v>599</v>
      </c>
      <c r="AF104" s="99"/>
      <c r="AG104" s="102"/>
      <c r="AH104" s="101"/>
      <c r="AI104" s="101"/>
      <c r="AJ104" s="101"/>
      <c r="AK104" s="101"/>
      <c r="AL104" s="101"/>
      <c r="AM104" s="101"/>
      <c r="AN104" s="101"/>
      <c r="AO104" s="101"/>
      <c r="AP104" s="101"/>
      <c r="AQ104" s="101"/>
      <c r="AR104" s="101"/>
      <c r="AS104" s="101"/>
      <c r="AT104" s="101"/>
      <c r="AU104" s="101"/>
      <c r="AV104" s="101"/>
      <c r="AW104" s="101"/>
      <c r="AX104" s="101"/>
      <c r="AY104" s="101"/>
      <c r="AZ104" s="101"/>
      <c r="BA104" s="2"/>
    </row>
    <row r="105" spans="1:53" ht="144" customHeight="1" x14ac:dyDescent="0.3">
      <c r="A105" s="82" t="s">
        <v>265</v>
      </c>
      <c r="B105" s="83" t="s">
        <v>266</v>
      </c>
      <c r="C105" s="84" t="s">
        <v>49</v>
      </c>
      <c r="D105" s="52" t="s">
        <v>50</v>
      </c>
      <c r="E105" s="52" t="s">
        <v>51</v>
      </c>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50" t="s">
        <v>434</v>
      </c>
      <c r="AD105" s="155" t="s">
        <v>56</v>
      </c>
      <c r="AE105" s="156" t="s">
        <v>435</v>
      </c>
      <c r="AF105" s="116" t="s">
        <v>267</v>
      </c>
      <c r="AG105" s="119" t="s">
        <v>268</v>
      </c>
      <c r="AH105" s="91">
        <v>1000</v>
      </c>
      <c r="AI105" s="91">
        <v>103.6</v>
      </c>
      <c r="AJ105" s="91">
        <v>1000</v>
      </c>
      <c r="AK105" s="91">
        <v>1000</v>
      </c>
      <c r="AL105" s="91">
        <v>1000</v>
      </c>
      <c r="AM105" s="91">
        <v>1000</v>
      </c>
      <c r="AN105" s="91">
        <v>1000</v>
      </c>
      <c r="AO105" s="91">
        <v>103.6</v>
      </c>
      <c r="AP105" s="91">
        <v>1000</v>
      </c>
      <c r="AQ105" s="91">
        <v>1000</v>
      </c>
      <c r="AR105" s="91">
        <v>1000</v>
      </c>
      <c r="AS105" s="91">
        <v>1000</v>
      </c>
      <c r="AT105" s="91">
        <v>103.6</v>
      </c>
      <c r="AU105" s="91">
        <v>1000</v>
      </c>
      <c r="AV105" s="91">
        <v>1000</v>
      </c>
      <c r="AW105" s="91">
        <v>103.6</v>
      </c>
      <c r="AX105" s="91">
        <v>1000</v>
      </c>
      <c r="AY105" s="91">
        <v>1000</v>
      </c>
      <c r="AZ105" s="92" t="s">
        <v>59</v>
      </c>
      <c r="BA105" s="2"/>
    </row>
    <row r="106" spans="1:53" ht="197.25" customHeight="1" x14ac:dyDescent="0.3">
      <c r="A106" s="115" t="s">
        <v>269</v>
      </c>
      <c r="B106" s="107" t="s">
        <v>270</v>
      </c>
      <c r="C106" s="108" t="s">
        <v>49</v>
      </c>
      <c r="D106" s="88" t="s">
        <v>271</v>
      </c>
      <c r="E106" s="88" t="s">
        <v>51</v>
      </c>
      <c r="F106" s="86"/>
      <c r="G106" s="86"/>
      <c r="H106" s="86"/>
      <c r="I106" s="86"/>
      <c r="J106" s="86"/>
      <c r="K106" s="86"/>
      <c r="L106" s="86"/>
      <c r="M106" s="86"/>
      <c r="N106" s="86"/>
      <c r="O106" s="86"/>
      <c r="P106" s="86"/>
      <c r="Q106" s="86"/>
      <c r="R106" s="86"/>
      <c r="S106" s="86"/>
      <c r="T106" s="86"/>
      <c r="U106" s="86"/>
      <c r="V106" s="86"/>
      <c r="W106" s="86"/>
      <c r="X106" s="86"/>
      <c r="Y106" s="86"/>
      <c r="Z106" s="86" t="s">
        <v>86</v>
      </c>
      <c r="AA106" s="86" t="s">
        <v>56</v>
      </c>
      <c r="AB106" s="86" t="s">
        <v>87</v>
      </c>
      <c r="AC106" s="20" t="s">
        <v>506</v>
      </c>
      <c r="AD106" s="98" t="s">
        <v>56</v>
      </c>
      <c r="AE106" s="48" t="s">
        <v>507</v>
      </c>
      <c r="AF106" s="89" t="s">
        <v>27</v>
      </c>
      <c r="AG106" s="90" t="s">
        <v>272</v>
      </c>
      <c r="AH106" s="146">
        <v>87917.6</v>
      </c>
      <c r="AI106" s="146">
        <v>78562.7</v>
      </c>
      <c r="AJ106" s="146">
        <v>99808.1</v>
      </c>
      <c r="AK106" s="146">
        <v>92351.3</v>
      </c>
      <c r="AL106" s="146">
        <v>92351.3</v>
      </c>
      <c r="AM106" s="146">
        <v>92351.3</v>
      </c>
      <c r="AN106" s="146">
        <v>85217.5</v>
      </c>
      <c r="AO106" s="146">
        <v>76441.399999999994</v>
      </c>
      <c r="AP106" s="146">
        <f>99808.1-4854.1-448.4</f>
        <v>94505.600000000006</v>
      </c>
      <c r="AQ106" s="146">
        <f>92351.3-592.4</f>
        <v>91758.900000000009</v>
      </c>
      <c r="AR106" s="146">
        <f>92351.3-592.4</f>
        <v>91758.900000000009</v>
      </c>
      <c r="AS106" s="146">
        <f>92351.3-592.4</f>
        <v>91758.900000000009</v>
      </c>
      <c r="AT106" s="146">
        <v>78562.7</v>
      </c>
      <c r="AU106" s="146">
        <v>99808.1</v>
      </c>
      <c r="AV106" s="146">
        <v>92351.3</v>
      </c>
      <c r="AW106" s="146">
        <v>76441.399999999994</v>
      </c>
      <c r="AX106" s="146">
        <f>99808.1-4854.1-448.4</f>
        <v>94505.600000000006</v>
      </c>
      <c r="AY106" s="146">
        <f>92351.3-592.4</f>
        <v>91758.900000000009</v>
      </c>
      <c r="AZ106" s="147" t="s">
        <v>273</v>
      </c>
      <c r="BA106" s="2"/>
    </row>
    <row r="107" spans="1:53" ht="146.25" customHeight="1" x14ac:dyDescent="0.3">
      <c r="A107" s="118"/>
      <c r="B107" s="109"/>
      <c r="C107" s="110"/>
      <c r="D107" s="56"/>
      <c r="E107" s="56"/>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20" t="s">
        <v>508</v>
      </c>
      <c r="AD107" s="98" t="s">
        <v>56</v>
      </c>
      <c r="AE107" s="15" t="s">
        <v>509</v>
      </c>
      <c r="AF107" s="116"/>
      <c r="AG107" s="117"/>
      <c r="AH107" s="148"/>
      <c r="AI107" s="148"/>
      <c r="AJ107" s="148"/>
      <c r="AK107" s="148"/>
      <c r="AL107" s="148"/>
      <c r="AM107" s="148"/>
      <c r="AN107" s="148"/>
      <c r="AO107" s="148"/>
      <c r="AP107" s="148"/>
      <c r="AQ107" s="148"/>
      <c r="AR107" s="148"/>
      <c r="AS107" s="148"/>
      <c r="AT107" s="148"/>
      <c r="AU107" s="148"/>
      <c r="AV107" s="148"/>
      <c r="AW107" s="148"/>
      <c r="AX107" s="148"/>
      <c r="AY107" s="148"/>
      <c r="AZ107" s="149"/>
      <c r="BA107" s="2"/>
    </row>
    <row r="108" spans="1:53" ht="132.75" customHeight="1" x14ac:dyDescent="0.3">
      <c r="A108" s="118"/>
      <c r="B108" s="109"/>
      <c r="C108" s="110"/>
      <c r="D108" s="56"/>
      <c r="E108" s="56"/>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20" t="s">
        <v>510</v>
      </c>
      <c r="AD108" s="98" t="s">
        <v>56</v>
      </c>
      <c r="AE108" s="15" t="s">
        <v>511</v>
      </c>
      <c r="AF108" s="116"/>
      <c r="AG108" s="117"/>
      <c r="AH108" s="148"/>
      <c r="AI108" s="148"/>
      <c r="AJ108" s="148"/>
      <c r="AK108" s="148"/>
      <c r="AL108" s="148"/>
      <c r="AM108" s="148"/>
      <c r="AN108" s="148"/>
      <c r="AO108" s="148"/>
      <c r="AP108" s="148"/>
      <c r="AQ108" s="148"/>
      <c r="AR108" s="148"/>
      <c r="AS108" s="148"/>
      <c r="AT108" s="148"/>
      <c r="AU108" s="148"/>
      <c r="AV108" s="148"/>
      <c r="AW108" s="148"/>
      <c r="AX108" s="148"/>
      <c r="AY108" s="148"/>
      <c r="AZ108" s="149"/>
      <c r="BA108" s="2"/>
    </row>
    <row r="109" spans="1:53" ht="168.75" customHeight="1" x14ac:dyDescent="0.3">
      <c r="A109" s="118"/>
      <c r="B109" s="109"/>
      <c r="C109" s="110"/>
      <c r="D109" s="56"/>
      <c r="E109" s="56"/>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20" t="s">
        <v>449</v>
      </c>
      <c r="AD109" s="98" t="s">
        <v>56</v>
      </c>
      <c r="AE109" s="15" t="s">
        <v>450</v>
      </c>
      <c r="AF109" s="116"/>
      <c r="AG109" s="117"/>
      <c r="AH109" s="148"/>
      <c r="AI109" s="148"/>
      <c r="AJ109" s="148"/>
      <c r="AK109" s="148"/>
      <c r="AL109" s="148"/>
      <c r="AM109" s="148"/>
      <c r="AN109" s="148"/>
      <c r="AO109" s="148"/>
      <c r="AP109" s="148"/>
      <c r="AQ109" s="148"/>
      <c r="AR109" s="148"/>
      <c r="AS109" s="148"/>
      <c r="AT109" s="148"/>
      <c r="AU109" s="148"/>
      <c r="AV109" s="148"/>
      <c r="AW109" s="148"/>
      <c r="AX109" s="148"/>
      <c r="AY109" s="148"/>
      <c r="AZ109" s="149"/>
      <c r="BA109" s="2"/>
    </row>
    <row r="110" spans="1:53" ht="201.75" customHeight="1" x14ac:dyDescent="0.3">
      <c r="A110" s="118"/>
      <c r="B110" s="109"/>
      <c r="C110" s="110"/>
      <c r="D110" s="56"/>
      <c r="E110" s="56"/>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20" t="s">
        <v>558</v>
      </c>
      <c r="AD110" s="98" t="s">
        <v>56</v>
      </c>
      <c r="AE110" s="48" t="s">
        <v>559</v>
      </c>
      <c r="AF110" s="116"/>
      <c r="AG110" s="117"/>
      <c r="AH110" s="148"/>
      <c r="AI110" s="148"/>
      <c r="AJ110" s="148"/>
      <c r="AK110" s="148"/>
      <c r="AL110" s="148"/>
      <c r="AM110" s="148"/>
      <c r="AN110" s="148"/>
      <c r="AO110" s="148"/>
      <c r="AP110" s="148"/>
      <c r="AQ110" s="148"/>
      <c r="AR110" s="148"/>
      <c r="AS110" s="148"/>
      <c r="AT110" s="148"/>
      <c r="AU110" s="148"/>
      <c r="AV110" s="148"/>
      <c r="AW110" s="148"/>
      <c r="AX110" s="148"/>
      <c r="AY110" s="148"/>
      <c r="AZ110" s="149"/>
      <c r="BA110" s="2"/>
    </row>
    <row r="111" spans="1:53" ht="186" customHeight="1" x14ac:dyDescent="0.3">
      <c r="A111" s="118"/>
      <c r="B111" s="109"/>
      <c r="C111" s="110"/>
      <c r="D111" s="56"/>
      <c r="E111" s="56"/>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20" t="s">
        <v>512</v>
      </c>
      <c r="AD111" s="98" t="s">
        <v>56</v>
      </c>
      <c r="AE111" s="48" t="s">
        <v>513</v>
      </c>
      <c r="AF111" s="116"/>
      <c r="AG111" s="117"/>
      <c r="AH111" s="148"/>
      <c r="AI111" s="148"/>
      <c r="AJ111" s="148"/>
      <c r="AK111" s="148"/>
      <c r="AL111" s="148"/>
      <c r="AM111" s="148"/>
      <c r="AN111" s="148"/>
      <c r="AO111" s="148"/>
      <c r="AP111" s="148"/>
      <c r="AQ111" s="148"/>
      <c r="AR111" s="148"/>
      <c r="AS111" s="148"/>
      <c r="AT111" s="148"/>
      <c r="AU111" s="148"/>
      <c r="AV111" s="148"/>
      <c r="AW111" s="148"/>
      <c r="AX111" s="148"/>
      <c r="AY111" s="148"/>
      <c r="AZ111" s="149"/>
      <c r="BA111" s="2"/>
    </row>
    <row r="112" spans="1:53" ht="244.5" customHeight="1" x14ac:dyDescent="0.3">
      <c r="A112" s="157"/>
      <c r="B112" s="158"/>
      <c r="C112" s="159"/>
      <c r="D112" s="98"/>
      <c r="E112" s="98"/>
      <c r="F112" s="97"/>
      <c r="G112" s="97"/>
      <c r="H112" s="97"/>
      <c r="I112" s="97"/>
      <c r="J112" s="97"/>
      <c r="K112" s="97"/>
      <c r="L112" s="97"/>
      <c r="M112" s="97" t="s">
        <v>104</v>
      </c>
      <c r="N112" s="97" t="s">
        <v>56</v>
      </c>
      <c r="O112" s="97" t="s">
        <v>81</v>
      </c>
      <c r="P112" s="97" t="s">
        <v>105</v>
      </c>
      <c r="Q112" s="97"/>
      <c r="R112" s="97"/>
      <c r="S112" s="97"/>
      <c r="T112" s="97"/>
      <c r="U112" s="97"/>
      <c r="V112" s="97"/>
      <c r="W112" s="97"/>
      <c r="X112" s="97"/>
      <c r="Y112" s="97"/>
      <c r="Z112" s="97"/>
      <c r="AA112" s="97"/>
      <c r="AB112" s="97"/>
      <c r="AC112" s="20" t="s">
        <v>549</v>
      </c>
      <c r="AD112" s="34" t="s">
        <v>56</v>
      </c>
      <c r="AE112" s="31" t="s">
        <v>548</v>
      </c>
      <c r="AF112" s="99"/>
      <c r="AG112" s="100" t="s">
        <v>46</v>
      </c>
      <c r="AH112" s="160">
        <v>11</v>
      </c>
      <c r="AI112" s="160">
        <v>11</v>
      </c>
      <c r="AJ112" s="160" t="s">
        <v>65</v>
      </c>
      <c r="AK112" s="160" t="s">
        <v>65</v>
      </c>
      <c r="AL112" s="160" t="s">
        <v>65</v>
      </c>
      <c r="AM112" s="160" t="s">
        <v>65</v>
      </c>
      <c r="AN112" s="160">
        <v>11</v>
      </c>
      <c r="AO112" s="160">
        <v>11</v>
      </c>
      <c r="AP112" s="160" t="s">
        <v>65</v>
      </c>
      <c r="AQ112" s="160" t="s">
        <v>65</v>
      </c>
      <c r="AR112" s="160" t="s">
        <v>65</v>
      </c>
      <c r="AS112" s="160" t="s">
        <v>65</v>
      </c>
      <c r="AT112" s="160">
        <v>11</v>
      </c>
      <c r="AU112" s="160" t="s">
        <v>65</v>
      </c>
      <c r="AV112" s="160" t="s">
        <v>65</v>
      </c>
      <c r="AW112" s="160">
        <v>11</v>
      </c>
      <c r="AX112" s="160" t="s">
        <v>65</v>
      </c>
      <c r="AY112" s="160" t="s">
        <v>65</v>
      </c>
      <c r="AZ112" s="160"/>
      <c r="BA112" s="2"/>
    </row>
    <row r="113" spans="1:53" ht="244.5" customHeight="1" x14ac:dyDescent="0.3">
      <c r="A113" s="157"/>
      <c r="B113" s="158"/>
      <c r="C113" s="159"/>
      <c r="D113" s="98"/>
      <c r="E113" s="98"/>
      <c r="F113" s="97"/>
      <c r="G113" s="97"/>
      <c r="H113" s="97"/>
      <c r="I113" s="97"/>
      <c r="J113" s="97"/>
      <c r="K113" s="97"/>
      <c r="L113" s="97"/>
      <c r="M113" s="97"/>
      <c r="N113" s="97"/>
      <c r="O113" s="97"/>
      <c r="P113" s="97"/>
      <c r="Q113" s="97"/>
      <c r="R113" s="97"/>
      <c r="S113" s="97"/>
      <c r="T113" s="97"/>
      <c r="U113" s="97"/>
      <c r="V113" s="97"/>
      <c r="W113" s="97"/>
      <c r="X113" s="97"/>
      <c r="Y113" s="97"/>
      <c r="Z113" s="97"/>
      <c r="AA113" s="128"/>
      <c r="AB113" s="128"/>
      <c r="AC113" s="21" t="s">
        <v>555</v>
      </c>
      <c r="AD113" s="30" t="s">
        <v>56</v>
      </c>
      <c r="AE113" s="32" t="s">
        <v>554</v>
      </c>
      <c r="AF113" s="129"/>
      <c r="AG113" s="131"/>
      <c r="AH113" s="161"/>
      <c r="AI113" s="161"/>
      <c r="AJ113" s="161"/>
      <c r="AK113" s="161"/>
      <c r="AL113" s="161"/>
      <c r="AM113" s="160"/>
      <c r="AN113" s="160"/>
      <c r="AO113" s="160"/>
      <c r="AP113" s="161"/>
      <c r="AQ113" s="161"/>
      <c r="AR113" s="161"/>
      <c r="AS113" s="160"/>
      <c r="AT113" s="160"/>
      <c r="AU113" s="161"/>
      <c r="AV113" s="161"/>
      <c r="AW113" s="160"/>
      <c r="AX113" s="161"/>
      <c r="AY113" s="161"/>
      <c r="AZ113" s="160"/>
      <c r="BA113" s="2"/>
    </row>
    <row r="114" spans="1:53" ht="306" customHeight="1" x14ac:dyDescent="0.3">
      <c r="A114" s="82" t="s">
        <v>274</v>
      </c>
      <c r="B114" s="83" t="s">
        <v>275</v>
      </c>
      <c r="C114" s="84" t="s">
        <v>49</v>
      </c>
      <c r="D114" s="52" t="s">
        <v>276</v>
      </c>
      <c r="E114" s="52" t="s">
        <v>51</v>
      </c>
      <c r="F114" s="85"/>
      <c r="G114" s="85"/>
      <c r="H114" s="85"/>
      <c r="I114" s="85"/>
      <c r="J114" s="85"/>
      <c r="K114" s="85"/>
      <c r="L114" s="85"/>
      <c r="M114" s="85"/>
      <c r="N114" s="85"/>
      <c r="O114" s="85"/>
      <c r="P114" s="85"/>
      <c r="Q114" s="85"/>
      <c r="R114" s="85"/>
      <c r="S114" s="85"/>
      <c r="T114" s="85"/>
      <c r="U114" s="85"/>
      <c r="V114" s="85"/>
      <c r="W114" s="85"/>
      <c r="X114" s="85"/>
      <c r="Y114" s="85"/>
      <c r="Z114" s="85" t="s">
        <v>277</v>
      </c>
      <c r="AA114" s="111" t="s">
        <v>56</v>
      </c>
      <c r="AB114" s="111" t="s">
        <v>278</v>
      </c>
      <c r="AC114" s="7" t="s">
        <v>514</v>
      </c>
      <c r="AD114" s="56" t="s">
        <v>56</v>
      </c>
      <c r="AE114" s="7" t="s">
        <v>515</v>
      </c>
      <c r="AF114" s="116" t="s">
        <v>27</v>
      </c>
      <c r="AG114" s="117" t="s">
        <v>148</v>
      </c>
      <c r="AH114" s="148">
        <v>83.6</v>
      </c>
      <c r="AI114" s="148">
        <v>83.6</v>
      </c>
      <c r="AJ114" s="148">
        <v>877.3</v>
      </c>
      <c r="AK114" s="148"/>
      <c r="AL114" s="148"/>
      <c r="AM114" s="91"/>
      <c r="AN114" s="91">
        <v>83.6</v>
      </c>
      <c r="AO114" s="91">
        <v>83.6</v>
      </c>
      <c r="AP114" s="148">
        <v>877.3</v>
      </c>
      <c r="AQ114" s="148"/>
      <c r="AR114" s="148"/>
      <c r="AS114" s="91"/>
      <c r="AT114" s="91">
        <v>83.6</v>
      </c>
      <c r="AU114" s="148">
        <v>877.3</v>
      </c>
      <c r="AV114" s="148"/>
      <c r="AW114" s="91">
        <v>83.6</v>
      </c>
      <c r="AX114" s="148">
        <v>877.3</v>
      </c>
      <c r="AY114" s="148"/>
      <c r="AZ114" s="92" t="s">
        <v>59</v>
      </c>
      <c r="BA114" s="2"/>
    </row>
    <row r="115" spans="1:53" ht="169.5" customHeight="1" x14ac:dyDescent="0.3">
      <c r="A115" s="93"/>
      <c r="B115" s="94"/>
      <c r="C115" s="95"/>
      <c r="D115" s="60"/>
      <c r="E115" s="60"/>
      <c r="F115" s="96"/>
      <c r="G115" s="96"/>
      <c r="H115" s="96"/>
      <c r="I115" s="96"/>
      <c r="J115" s="96"/>
      <c r="K115" s="96"/>
      <c r="L115" s="96"/>
      <c r="M115" s="96"/>
      <c r="N115" s="96"/>
      <c r="O115" s="96"/>
      <c r="P115" s="96"/>
      <c r="Q115" s="96"/>
      <c r="R115" s="96"/>
      <c r="S115" s="96"/>
      <c r="T115" s="96"/>
      <c r="U115" s="96"/>
      <c r="V115" s="96"/>
      <c r="W115" s="96"/>
      <c r="X115" s="96"/>
      <c r="Y115" s="96"/>
      <c r="Z115" s="96" t="s">
        <v>279</v>
      </c>
      <c r="AA115" s="96" t="s">
        <v>56</v>
      </c>
      <c r="AB115" s="96" t="s">
        <v>280</v>
      </c>
      <c r="AC115" s="60" t="s">
        <v>567</v>
      </c>
      <c r="AD115" s="60" t="s">
        <v>565</v>
      </c>
      <c r="AE115" s="60" t="s">
        <v>568</v>
      </c>
      <c r="AF115" s="103"/>
      <c r="AG115" s="102"/>
      <c r="AH115" s="101" t="s">
        <v>65</v>
      </c>
      <c r="AI115" s="101" t="s">
        <v>65</v>
      </c>
      <c r="AJ115" s="101" t="s">
        <v>65</v>
      </c>
      <c r="AK115" s="101" t="s">
        <v>65</v>
      </c>
      <c r="AL115" s="101" t="s">
        <v>65</v>
      </c>
      <c r="AM115" s="101" t="s">
        <v>65</v>
      </c>
      <c r="AN115" s="101" t="s">
        <v>65</v>
      </c>
      <c r="AO115" s="101" t="s">
        <v>65</v>
      </c>
      <c r="AP115" s="101" t="s">
        <v>65</v>
      </c>
      <c r="AQ115" s="101" t="s">
        <v>65</v>
      </c>
      <c r="AR115" s="101" t="s">
        <v>65</v>
      </c>
      <c r="AS115" s="101" t="s">
        <v>65</v>
      </c>
      <c r="AT115" s="101" t="s">
        <v>65</v>
      </c>
      <c r="AU115" s="101" t="s">
        <v>65</v>
      </c>
      <c r="AV115" s="101" t="s">
        <v>65</v>
      </c>
      <c r="AW115" s="101" t="s">
        <v>65</v>
      </c>
      <c r="AX115" s="101" t="s">
        <v>65</v>
      </c>
      <c r="AY115" s="101" t="s">
        <v>65</v>
      </c>
      <c r="AZ115" s="101"/>
      <c r="BA115" s="2"/>
    </row>
    <row r="116" spans="1:53" ht="180" customHeight="1" x14ac:dyDescent="0.3">
      <c r="A116" s="93"/>
      <c r="B116" s="94"/>
      <c r="C116" s="95"/>
      <c r="D116" s="60"/>
      <c r="E116" s="60"/>
      <c r="F116" s="96" t="s">
        <v>281</v>
      </c>
      <c r="G116" s="96" t="s">
        <v>56</v>
      </c>
      <c r="H116" s="96" t="s">
        <v>282</v>
      </c>
      <c r="I116" s="96" t="s">
        <v>82</v>
      </c>
      <c r="J116" s="96"/>
      <c r="K116" s="96"/>
      <c r="L116" s="96"/>
      <c r="M116" s="96"/>
      <c r="N116" s="96"/>
      <c r="O116" s="96"/>
      <c r="P116" s="96"/>
      <c r="Q116" s="96"/>
      <c r="R116" s="96"/>
      <c r="S116" s="96"/>
      <c r="T116" s="96"/>
      <c r="U116" s="96"/>
      <c r="V116" s="96"/>
      <c r="W116" s="96"/>
      <c r="X116" s="96"/>
      <c r="Y116" s="96"/>
      <c r="Z116" s="96"/>
      <c r="AA116" s="96"/>
      <c r="AB116" s="96"/>
      <c r="AC116" s="60"/>
      <c r="AD116" s="60"/>
      <c r="AE116" s="60"/>
      <c r="AF116" s="103"/>
      <c r="AG116" s="102" t="s">
        <v>626</v>
      </c>
      <c r="AH116" s="101" t="s">
        <v>65</v>
      </c>
      <c r="AI116" s="101" t="s">
        <v>65</v>
      </c>
      <c r="AJ116" s="101"/>
      <c r="AK116" s="101" t="s">
        <v>65</v>
      </c>
      <c r="AL116" s="101" t="s">
        <v>65</v>
      </c>
      <c r="AM116" s="101" t="s">
        <v>65</v>
      </c>
      <c r="AN116" s="101" t="s">
        <v>65</v>
      </c>
      <c r="AO116" s="101" t="s">
        <v>65</v>
      </c>
      <c r="AP116" s="101"/>
      <c r="AQ116" s="101" t="s">
        <v>65</v>
      </c>
      <c r="AR116" s="101" t="s">
        <v>65</v>
      </c>
      <c r="AS116" s="101" t="s">
        <v>65</v>
      </c>
      <c r="AT116" s="101" t="s">
        <v>65</v>
      </c>
      <c r="AU116" s="101"/>
      <c r="AV116" s="101" t="s">
        <v>65</v>
      </c>
      <c r="AW116" s="101" t="s">
        <v>65</v>
      </c>
      <c r="AX116" s="101"/>
      <c r="AY116" s="101" t="s">
        <v>65</v>
      </c>
      <c r="AZ116" s="101"/>
      <c r="BA116" s="2"/>
    </row>
    <row r="117" spans="1:53" ht="184.5" customHeight="1" x14ac:dyDescent="0.3">
      <c r="A117" s="82" t="s">
        <v>283</v>
      </c>
      <c r="B117" s="83" t="s">
        <v>284</v>
      </c>
      <c r="C117" s="84" t="s">
        <v>285</v>
      </c>
      <c r="D117" s="52" t="s">
        <v>286</v>
      </c>
      <c r="E117" s="52" t="s">
        <v>287</v>
      </c>
      <c r="F117" s="85"/>
      <c r="G117" s="85"/>
      <c r="H117" s="85"/>
      <c r="I117" s="85"/>
      <c r="J117" s="85"/>
      <c r="K117" s="85"/>
      <c r="L117" s="85"/>
      <c r="M117" s="85"/>
      <c r="N117" s="85"/>
      <c r="O117" s="85"/>
      <c r="P117" s="85"/>
      <c r="Q117" s="85"/>
      <c r="R117" s="85"/>
      <c r="S117" s="85"/>
      <c r="T117" s="85"/>
      <c r="U117" s="85"/>
      <c r="V117" s="85"/>
      <c r="W117" s="85"/>
      <c r="X117" s="85"/>
      <c r="Y117" s="85"/>
      <c r="Z117" s="85"/>
      <c r="AA117" s="85"/>
      <c r="AB117" s="86"/>
      <c r="AC117" s="105" t="s">
        <v>516</v>
      </c>
      <c r="AD117" s="87" t="s">
        <v>56</v>
      </c>
      <c r="AE117" s="106" t="s">
        <v>517</v>
      </c>
      <c r="AF117" s="120" t="s">
        <v>27</v>
      </c>
      <c r="AG117" s="119" t="s">
        <v>288</v>
      </c>
      <c r="AH117" s="91">
        <v>4151.6000000000004</v>
      </c>
      <c r="AI117" s="91">
        <v>3656.6</v>
      </c>
      <c r="AJ117" s="91">
        <v>4308.2</v>
      </c>
      <c r="AK117" s="91">
        <v>4216.1000000000004</v>
      </c>
      <c r="AL117" s="91">
        <v>4216.1000000000004</v>
      </c>
      <c r="AM117" s="91">
        <v>4216.1000000000004</v>
      </c>
      <c r="AN117" s="91">
        <v>4151.6000000000004</v>
      </c>
      <c r="AO117" s="91">
        <v>3656.6</v>
      </c>
      <c r="AP117" s="91">
        <v>4308.2</v>
      </c>
      <c r="AQ117" s="91">
        <v>4216.1000000000004</v>
      </c>
      <c r="AR117" s="91">
        <v>4216.1000000000004</v>
      </c>
      <c r="AS117" s="91">
        <v>4216.1000000000004</v>
      </c>
      <c r="AT117" s="91">
        <v>3656.6</v>
      </c>
      <c r="AU117" s="91">
        <v>4308.2</v>
      </c>
      <c r="AV117" s="91">
        <v>4216.1000000000004</v>
      </c>
      <c r="AW117" s="91">
        <v>3656.6</v>
      </c>
      <c r="AX117" s="91">
        <v>4308.2</v>
      </c>
      <c r="AY117" s="91">
        <v>4216.1000000000004</v>
      </c>
      <c r="AZ117" s="92" t="s">
        <v>289</v>
      </c>
      <c r="BA117" s="2"/>
    </row>
    <row r="118" spans="1:53" ht="153" customHeight="1" x14ac:dyDescent="0.3">
      <c r="A118" s="93"/>
      <c r="B118" s="94"/>
      <c r="C118" s="95" t="s">
        <v>49</v>
      </c>
      <c r="D118" s="60" t="s">
        <v>290</v>
      </c>
      <c r="E118" s="60" t="s">
        <v>51</v>
      </c>
      <c r="F118" s="96"/>
      <c r="G118" s="96"/>
      <c r="H118" s="96"/>
      <c r="I118" s="96"/>
      <c r="J118" s="96"/>
      <c r="K118" s="96"/>
      <c r="L118" s="96"/>
      <c r="M118" s="96"/>
      <c r="N118" s="96"/>
      <c r="O118" s="96"/>
      <c r="P118" s="96"/>
      <c r="Q118" s="96"/>
      <c r="R118" s="96"/>
      <c r="S118" s="96"/>
      <c r="T118" s="96"/>
      <c r="U118" s="96"/>
      <c r="V118" s="96"/>
      <c r="W118" s="96"/>
      <c r="X118" s="96"/>
      <c r="Y118" s="96"/>
      <c r="Z118" s="96"/>
      <c r="AA118" s="96"/>
      <c r="AB118" s="125"/>
      <c r="AC118" s="28" t="s">
        <v>518</v>
      </c>
      <c r="AD118" s="54" t="s">
        <v>56</v>
      </c>
      <c r="AE118" s="54" t="s">
        <v>519</v>
      </c>
      <c r="AF118" s="103"/>
      <c r="AG118" s="102"/>
      <c r="AH118" s="101" t="s">
        <v>65</v>
      </c>
      <c r="AI118" s="101" t="s">
        <v>65</v>
      </c>
      <c r="AJ118" s="101" t="s">
        <v>65</v>
      </c>
      <c r="AK118" s="101" t="s">
        <v>65</v>
      </c>
      <c r="AL118" s="101" t="s">
        <v>65</v>
      </c>
      <c r="AM118" s="101" t="s">
        <v>65</v>
      </c>
      <c r="AN118" s="101" t="s">
        <v>65</v>
      </c>
      <c r="AO118" s="101" t="s">
        <v>65</v>
      </c>
      <c r="AP118" s="101" t="s">
        <v>65</v>
      </c>
      <c r="AQ118" s="101" t="s">
        <v>65</v>
      </c>
      <c r="AR118" s="101" t="s">
        <v>65</v>
      </c>
      <c r="AS118" s="101" t="s">
        <v>65</v>
      </c>
      <c r="AT118" s="101" t="s">
        <v>65</v>
      </c>
      <c r="AU118" s="101" t="s">
        <v>65</v>
      </c>
      <c r="AV118" s="101" t="s">
        <v>65</v>
      </c>
      <c r="AW118" s="101" t="s">
        <v>65</v>
      </c>
      <c r="AX118" s="101" t="s">
        <v>65</v>
      </c>
      <c r="AY118" s="101" t="s">
        <v>65</v>
      </c>
      <c r="AZ118" s="101"/>
      <c r="BA118" s="2"/>
    </row>
    <row r="119" spans="1:53" ht="192" customHeight="1" x14ac:dyDescent="0.3">
      <c r="A119" s="82" t="s">
        <v>291</v>
      </c>
      <c r="B119" s="83" t="s">
        <v>292</v>
      </c>
      <c r="C119" s="84" t="s">
        <v>293</v>
      </c>
      <c r="D119" s="52" t="s">
        <v>294</v>
      </c>
      <c r="E119" s="52" t="s">
        <v>295</v>
      </c>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162" t="s">
        <v>612</v>
      </c>
      <c r="AD119" s="54" t="s">
        <v>56</v>
      </c>
      <c r="AE119" s="54" t="s">
        <v>613</v>
      </c>
      <c r="AF119" s="120" t="s">
        <v>233</v>
      </c>
      <c r="AG119" s="119" t="s">
        <v>296</v>
      </c>
      <c r="AH119" s="91">
        <v>11390.5</v>
      </c>
      <c r="AI119" s="91">
        <v>5623.8</v>
      </c>
      <c r="AJ119" s="91">
        <v>21221.3</v>
      </c>
      <c r="AK119" s="91">
        <v>9289</v>
      </c>
      <c r="AL119" s="91">
        <v>8199</v>
      </c>
      <c r="AM119" s="91">
        <v>0</v>
      </c>
      <c r="AN119" s="91">
        <v>7335.5</v>
      </c>
      <c r="AO119" s="91">
        <v>5623.8</v>
      </c>
      <c r="AP119" s="91">
        <f>21221.3-6396</f>
        <v>14825.3</v>
      </c>
      <c r="AQ119" s="91">
        <f>9289-1399</f>
        <v>7890</v>
      </c>
      <c r="AR119" s="91">
        <f>8199-928</f>
        <v>7271</v>
      </c>
      <c r="AS119" s="91">
        <v>0</v>
      </c>
      <c r="AT119" s="91">
        <v>5623.8</v>
      </c>
      <c r="AU119" s="91">
        <v>21221.3</v>
      </c>
      <c r="AV119" s="91">
        <v>9289</v>
      </c>
      <c r="AW119" s="91">
        <v>5623.8</v>
      </c>
      <c r="AX119" s="91">
        <f>21221.3-6396</f>
        <v>14825.3</v>
      </c>
      <c r="AY119" s="91">
        <f>9289-1399</f>
        <v>7890</v>
      </c>
      <c r="AZ119" s="92" t="s">
        <v>59</v>
      </c>
      <c r="BA119" s="2"/>
    </row>
    <row r="120" spans="1:53" ht="153" customHeight="1" x14ac:dyDescent="0.3">
      <c r="A120" s="93"/>
      <c r="B120" s="94"/>
      <c r="C120" s="95" t="s">
        <v>49</v>
      </c>
      <c r="D120" s="60" t="s">
        <v>297</v>
      </c>
      <c r="E120" s="60" t="s">
        <v>51</v>
      </c>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60"/>
      <c r="AD120" s="60"/>
      <c r="AE120" s="60"/>
      <c r="AF120" s="103"/>
      <c r="AG120" s="102"/>
      <c r="AH120" s="101" t="s">
        <v>65</v>
      </c>
      <c r="AI120" s="101" t="s">
        <v>65</v>
      </c>
      <c r="AJ120" s="101" t="s">
        <v>65</v>
      </c>
      <c r="AK120" s="101" t="s">
        <v>65</v>
      </c>
      <c r="AL120" s="101" t="s">
        <v>65</v>
      </c>
      <c r="AM120" s="101" t="s">
        <v>65</v>
      </c>
      <c r="AN120" s="101" t="s">
        <v>65</v>
      </c>
      <c r="AO120" s="101" t="s">
        <v>65</v>
      </c>
      <c r="AP120" s="101" t="s">
        <v>65</v>
      </c>
      <c r="AQ120" s="101" t="s">
        <v>65</v>
      </c>
      <c r="AR120" s="101" t="s">
        <v>65</v>
      </c>
      <c r="AS120" s="101" t="s">
        <v>65</v>
      </c>
      <c r="AT120" s="101" t="s">
        <v>65</v>
      </c>
      <c r="AU120" s="101" t="s">
        <v>65</v>
      </c>
      <c r="AV120" s="101" t="s">
        <v>65</v>
      </c>
      <c r="AW120" s="101" t="s">
        <v>65</v>
      </c>
      <c r="AX120" s="101" t="s">
        <v>65</v>
      </c>
      <c r="AY120" s="101" t="s">
        <v>65</v>
      </c>
      <c r="AZ120" s="101"/>
      <c r="BA120" s="2"/>
    </row>
    <row r="121" spans="1:53" s="62" customFormat="1" ht="101.25" customHeight="1" x14ac:dyDescent="0.3">
      <c r="A121" s="76" t="s">
        <v>298</v>
      </c>
      <c r="B121" s="77" t="s">
        <v>299</v>
      </c>
      <c r="C121" s="78" t="s">
        <v>42</v>
      </c>
      <c r="D121" s="78" t="s">
        <v>42</v>
      </c>
      <c r="E121" s="78" t="s">
        <v>42</v>
      </c>
      <c r="F121" s="79" t="s">
        <v>42</v>
      </c>
      <c r="G121" s="79" t="s">
        <v>42</v>
      </c>
      <c r="H121" s="79" t="s">
        <v>42</v>
      </c>
      <c r="I121" s="79" t="s">
        <v>42</v>
      </c>
      <c r="J121" s="79" t="s">
        <v>42</v>
      </c>
      <c r="K121" s="79" t="s">
        <v>42</v>
      </c>
      <c r="L121" s="79" t="s">
        <v>42</v>
      </c>
      <c r="M121" s="79" t="s">
        <v>42</v>
      </c>
      <c r="N121" s="79" t="s">
        <v>42</v>
      </c>
      <c r="O121" s="79" t="s">
        <v>42</v>
      </c>
      <c r="P121" s="79" t="s">
        <v>42</v>
      </c>
      <c r="Q121" s="79" t="s">
        <v>42</v>
      </c>
      <c r="R121" s="79" t="s">
        <v>42</v>
      </c>
      <c r="S121" s="79" t="s">
        <v>42</v>
      </c>
      <c r="T121" s="79" t="s">
        <v>42</v>
      </c>
      <c r="U121" s="79" t="s">
        <v>42</v>
      </c>
      <c r="V121" s="79" t="s">
        <v>42</v>
      </c>
      <c r="W121" s="79" t="s">
        <v>42</v>
      </c>
      <c r="X121" s="79" t="s">
        <v>42</v>
      </c>
      <c r="Y121" s="79" t="s">
        <v>42</v>
      </c>
      <c r="Z121" s="79" t="s">
        <v>42</v>
      </c>
      <c r="AA121" s="79" t="s">
        <v>42</v>
      </c>
      <c r="AB121" s="79" t="s">
        <v>42</v>
      </c>
      <c r="AC121" s="78" t="s">
        <v>42</v>
      </c>
      <c r="AD121" s="78" t="s">
        <v>42</v>
      </c>
      <c r="AE121" s="78" t="s">
        <v>42</v>
      </c>
      <c r="AF121" s="80" t="s">
        <v>42</v>
      </c>
      <c r="AG121" s="80" t="s">
        <v>42</v>
      </c>
      <c r="AH121" s="68">
        <v>1172791.3999999999</v>
      </c>
      <c r="AI121" s="68">
        <v>1158754</v>
      </c>
      <c r="AJ121" s="68">
        <f>AJ122</f>
        <v>1266327.0000000007</v>
      </c>
      <c r="AK121" s="68">
        <f>AK122</f>
        <v>1287794.2999999998</v>
      </c>
      <c r="AL121" s="68">
        <f t="shared" ref="AL121:AM121" si="25">AL122</f>
        <v>1370621.7</v>
      </c>
      <c r="AM121" s="68">
        <f t="shared" si="25"/>
        <v>1471959.2</v>
      </c>
      <c r="AN121" s="68">
        <v>1091418.1000000001</v>
      </c>
      <c r="AO121" s="68">
        <v>1085501.8</v>
      </c>
      <c r="AP121" s="68">
        <f>AP122</f>
        <v>1202566.0000000002</v>
      </c>
      <c r="AQ121" s="68">
        <f>AQ122</f>
        <v>1263281.2</v>
      </c>
      <c r="AR121" s="68">
        <f t="shared" ref="AR121" si="26">AR122</f>
        <v>1345693.2</v>
      </c>
      <c r="AS121" s="68">
        <f t="shared" ref="AS121" si="27">AS122</f>
        <v>1446603.5999999999</v>
      </c>
      <c r="AT121" s="68">
        <v>1158754</v>
      </c>
      <c r="AU121" s="68">
        <f>AU122</f>
        <v>1266327.0000000007</v>
      </c>
      <c r="AV121" s="68">
        <f>AV122</f>
        <v>1287794.2999999998</v>
      </c>
      <c r="AW121" s="68">
        <v>1085501.8</v>
      </c>
      <c r="AX121" s="68">
        <f>AX122</f>
        <v>1202566.0000000002</v>
      </c>
      <c r="AY121" s="68">
        <f>AY122</f>
        <v>1263281.2</v>
      </c>
      <c r="AZ121" s="81"/>
      <c r="BA121" s="61"/>
    </row>
    <row r="122" spans="1:53" ht="33.75" customHeight="1" x14ac:dyDescent="0.3">
      <c r="A122" s="76" t="s">
        <v>300</v>
      </c>
      <c r="B122" s="77" t="s">
        <v>301</v>
      </c>
      <c r="C122" s="78" t="s">
        <v>42</v>
      </c>
      <c r="D122" s="78" t="s">
        <v>42</v>
      </c>
      <c r="E122" s="78" t="s">
        <v>42</v>
      </c>
      <c r="F122" s="79" t="s">
        <v>42</v>
      </c>
      <c r="G122" s="79" t="s">
        <v>42</v>
      </c>
      <c r="H122" s="79" t="s">
        <v>42</v>
      </c>
      <c r="I122" s="79" t="s">
        <v>42</v>
      </c>
      <c r="J122" s="79" t="s">
        <v>42</v>
      </c>
      <c r="K122" s="79" t="s">
        <v>42</v>
      </c>
      <c r="L122" s="79" t="s">
        <v>42</v>
      </c>
      <c r="M122" s="79" t="s">
        <v>42</v>
      </c>
      <c r="N122" s="79" t="s">
        <v>42</v>
      </c>
      <c r="O122" s="79" t="s">
        <v>42</v>
      </c>
      <c r="P122" s="79" t="s">
        <v>42</v>
      </c>
      <c r="Q122" s="79" t="s">
        <v>42</v>
      </c>
      <c r="R122" s="79" t="s">
        <v>42</v>
      </c>
      <c r="S122" s="79" t="s">
        <v>42</v>
      </c>
      <c r="T122" s="79" t="s">
        <v>42</v>
      </c>
      <c r="U122" s="79" t="s">
        <v>42</v>
      </c>
      <c r="V122" s="79" t="s">
        <v>42</v>
      </c>
      <c r="W122" s="79" t="s">
        <v>42</v>
      </c>
      <c r="X122" s="79" t="s">
        <v>42</v>
      </c>
      <c r="Y122" s="79" t="s">
        <v>42</v>
      </c>
      <c r="Z122" s="79" t="s">
        <v>42</v>
      </c>
      <c r="AA122" s="79" t="s">
        <v>42</v>
      </c>
      <c r="AB122" s="79" t="s">
        <v>42</v>
      </c>
      <c r="AC122" s="78" t="s">
        <v>42</v>
      </c>
      <c r="AD122" s="78" t="s">
        <v>42</v>
      </c>
      <c r="AE122" s="78" t="s">
        <v>42</v>
      </c>
      <c r="AF122" s="80" t="s">
        <v>42</v>
      </c>
      <c r="AG122" s="80" t="s">
        <v>42</v>
      </c>
      <c r="AH122" s="68">
        <v>1172791.3999999999</v>
      </c>
      <c r="AI122" s="68">
        <v>1158754</v>
      </c>
      <c r="AJ122" s="68">
        <f>AJ123+AJ130+AJ131+AJ136+AJ138+AJ143+AJ146+AJ152+AJ154+AJ158+AJ159+AJ167+AJ168</f>
        <v>1266327.0000000007</v>
      </c>
      <c r="AK122" s="68">
        <f t="shared" ref="AK122:AM122" si="28">AK123+AK130+AK131+AK136+AK138+AK143+AK146+AK152+AK154+AK158+AK159+AK167+AK168</f>
        <v>1287794.2999999998</v>
      </c>
      <c r="AL122" s="68">
        <f t="shared" si="28"/>
        <v>1370621.7</v>
      </c>
      <c r="AM122" s="68">
        <f t="shared" si="28"/>
        <v>1471959.2</v>
      </c>
      <c r="AN122" s="68">
        <v>1091418.1000000001</v>
      </c>
      <c r="AO122" s="68">
        <v>1085501.8</v>
      </c>
      <c r="AP122" s="68">
        <f>AP123+AP130+AP131+AP136+AP138+AP143+AP146+AP152+AP154+AP158+AP159+AP167+AP168</f>
        <v>1202566.0000000002</v>
      </c>
      <c r="AQ122" s="68">
        <f t="shared" ref="AQ122:AS122" si="29">AQ123+AQ130+AQ131+AQ136+AQ138+AQ143+AQ146+AQ152+AQ154+AQ158+AQ159+AQ167+AQ168</f>
        <v>1263281.2</v>
      </c>
      <c r="AR122" s="68">
        <f t="shared" si="29"/>
        <v>1345693.2</v>
      </c>
      <c r="AS122" s="68">
        <f t="shared" si="29"/>
        <v>1446603.5999999999</v>
      </c>
      <c r="AT122" s="68">
        <v>1158754</v>
      </c>
      <c r="AU122" s="68">
        <f>AU123+AU130+AU131+AU136+AU138+AU143+AU146+AU152+AU154+AU158+AU159+AU167+AU168</f>
        <v>1266327.0000000007</v>
      </c>
      <c r="AV122" s="68">
        <f t="shared" ref="AV122" si="30">AV123+AV130+AV131+AV136+AV138+AV143+AV146+AV152+AV154+AV158+AV159+AV167+AV168</f>
        <v>1287794.2999999998</v>
      </c>
      <c r="AW122" s="68">
        <v>1085501.8</v>
      </c>
      <c r="AX122" s="68">
        <f>AX123+AX130+AX131+AX136+AX138+AX143+AX146+AX152+AX154+AX158+AX159+AX167+AX168</f>
        <v>1202566.0000000002</v>
      </c>
      <c r="AY122" s="68">
        <f t="shared" ref="AY122" si="31">AY123+AY130+AY131+AY136+AY138+AY143+AY146+AY152+AY154+AY158+AY159+AY167+AY168</f>
        <v>1263281.2</v>
      </c>
      <c r="AZ122" s="81"/>
      <c r="BA122" s="2"/>
    </row>
    <row r="123" spans="1:53" ht="256.5" customHeight="1" x14ac:dyDescent="0.3">
      <c r="A123" s="82" t="s">
        <v>302</v>
      </c>
      <c r="B123" s="83" t="s">
        <v>303</v>
      </c>
      <c r="C123" s="84" t="s">
        <v>49</v>
      </c>
      <c r="D123" s="52" t="s">
        <v>304</v>
      </c>
      <c r="E123" s="52" t="s">
        <v>51</v>
      </c>
      <c r="F123" s="85"/>
      <c r="G123" s="85"/>
      <c r="H123" s="85"/>
      <c r="I123" s="85"/>
      <c r="J123" s="85"/>
      <c r="K123" s="85"/>
      <c r="L123" s="85"/>
      <c r="M123" s="85"/>
      <c r="N123" s="85"/>
      <c r="O123" s="85"/>
      <c r="P123" s="85"/>
      <c r="Q123" s="85"/>
      <c r="R123" s="85"/>
      <c r="S123" s="85"/>
      <c r="T123" s="85"/>
      <c r="U123" s="85"/>
      <c r="V123" s="85"/>
      <c r="W123" s="85" t="s">
        <v>305</v>
      </c>
      <c r="X123" s="85" t="s">
        <v>306</v>
      </c>
      <c r="Y123" s="85" t="s">
        <v>307</v>
      </c>
      <c r="Z123" s="85"/>
      <c r="AA123" s="85"/>
      <c r="AB123" s="85"/>
      <c r="AC123" s="162" t="s">
        <v>488</v>
      </c>
      <c r="AD123" s="163" t="s">
        <v>56</v>
      </c>
      <c r="AE123" s="164" t="s">
        <v>489</v>
      </c>
      <c r="AF123" s="120" t="s">
        <v>308</v>
      </c>
      <c r="AG123" s="119" t="s">
        <v>148</v>
      </c>
      <c r="AH123" s="91">
        <v>3987.4</v>
      </c>
      <c r="AI123" s="91">
        <v>3987.4</v>
      </c>
      <c r="AJ123" s="91">
        <v>5312.3</v>
      </c>
      <c r="AK123" s="91">
        <v>5168.8</v>
      </c>
      <c r="AL123" s="91">
        <v>5167.8999999999996</v>
      </c>
      <c r="AM123" s="91"/>
      <c r="AN123" s="91">
        <v>3954.4</v>
      </c>
      <c r="AO123" s="91">
        <v>3954.4</v>
      </c>
      <c r="AP123" s="91">
        <f>5312.3-278.8</f>
        <v>5033.5</v>
      </c>
      <c r="AQ123" s="91">
        <v>5168.8</v>
      </c>
      <c r="AR123" s="91">
        <v>5167.8999999999996</v>
      </c>
      <c r="AS123" s="91"/>
      <c r="AT123" s="91">
        <v>3987.4</v>
      </c>
      <c r="AU123" s="91">
        <v>5312.3</v>
      </c>
      <c r="AV123" s="91">
        <v>5168.8</v>
      </c>
      <c r="AW123" s="91">
        <v>3954.4</v>
      </c>
      <c r="AX123" s="91">
        <f>5312.3-278.8</f>
        <v>5033.5</v>
      </c>
      <c r="AY123" s="91">
        <v>5168.8</v>
      </c>
      <c r="AZ123" s="92" t="s">
        <v>59</v>
      </c>
      <c r="BA123" s="2"/>
    </row>
    <row r="124" spans="1:53" ht="225" customHeight="1" x14ac:dyDescent="0.3">
      <c r="A124" s="82"/>
      <c r="B124" s="83"/>
      <c r="C124" s="84"/>
      <c r="D124" s="52"/>
      <c r="E124" s="52"/>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21" t="s">
        <v>520</v>
      </c>
      <c r="AD124" s="19"/>
      <c r="AE124" s="49" t="s">
        <v>493</v>
      </c>
      <c r="AF124" s="120"/>
      <c r="AG124" s="119"/>
      <c r="AH124" s="91"/>
      <c r="AI124" s="91"/>
      <c r="AJ124" s="91"/>
      <c r="AK124" s="91"/>
      <c r="AL124" s="91"/>
      <c r="AM124" s="91"/>
      <c r="AN124" s="91"/>
      <c r="AO124" s="91"/>
      <c r="AP124" s="91"/>
      <c r="AQ124" s="91"/>
      <c r="AR124" s="91"/>
      <c r="AS124" s="91"/>
      <c r="AT124" s="91"/>
      <c r="AU124" s="91"/>
      <c r="AV124" s="91"/>
      <c r="AW124" s="91"/>
      <c r="AX124" s="91"/>
      <c r="AY124" s="91"/>
      <c r="AZ124" s="92"/>
      <c r="BA124" s="2"/>
    </row>
    <row r="125" spans="1:53" ht="105.6" x14ac:dyDescent="0.3">
      <c r="A125" s="82"/>
      <c r="B125" s="83"/>
      <c r="C125" s="84"/>
      <c r="D125" s="52"/>
      <c r="E125" s="52"/>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12" t="s">
        <v>494</v>
      </c>
      <c r="AD125" s="13"/>
      <c r="AE125" s="13" t="s">
        <v>495</v>
      </c>
      <c r="AF125" s="120"/>
      <c r="AG125" s="119"/>
      <c r="AH125" s="91"/>
      <c r="AI125" s="91"/>
      <c r="AJ125" s="91"/>
      <c r="AK125" s="91"/>
      <c r="AL125" s="91"/>
      <c r="AM125" s="91"/>
      <c r="AN125" s="91"/>
      <c r="AO125" s="91"/>
      <c r="AP125" s="91"/>
      <c r="AQ125" s="91"/>
      <c r="AR125" s="91"/>
      <c r="AS125" s="91"/>
      <c r="AT125" s="91"/>
      <c r="AU125" s="91"/>
      <c r="AV125" s="91"/>
      <c r="AW125" s="91"/>
      <c r="AX125" s="91"/>
      <c r="AY125" s="91"/>
      <c r="AZ125" s="92"/>
      <c r="BA125" s="2"/>
    </row>
    <row r="126" spans="1:53" ht="224.4" x14ac:dyDescent="0.3">
      <c r="A126" s="82"/>
      <c r="B126" s="83"/>
      <c r="C126" s="84"/>
      <c r="D126" s="52"/>
      <c r="E126" s="52"/>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5" t="s">
        <v>496</v>
      </c>
      <c r="AD126" s="6" t="s">
        <v>56</v>
      </c>
      <c r="AE126" s="6" t="s">
        <v>497</v>
      </c>
      <c r="AF126" s="120"/>
      <c r="AG126" s="119"/>
      <c r="AH126" s="91"/>
      <c r="AI126" s="91"/>
      <c r="AJ126" s="91"/>
      <c r="AK126" s="91"/>
      <c r="AL126" s="91"/>
      <c r="AM126" s="91"/>
      <c r="AN126" s="91"/>
      <c r="AO126" s="91"/>
      <c r="AP126" s="91"/>
      <c r="AQ126" s="91"/>
      <c r="AR126" s="91"/>
      <c r="AS126" s="91"/>
      <c r="AT126" s="91"/>
      <c r="AU126" s="91"/>
      <c r="AV126" s="91"/>
      <c r="AW126" s="91"/>
      <c r="AX126" s="91"/>
      <c r="AY126" s="91"/>
      <c r="AZ126" s="92"/>
      <c r="BA126" s="2"/>
    </row>
    <row r="127" spans="1:53" ht="171" customHeight="1" x14ac:dyDescent="0.3">
      <c r="A127" s="82"/>
      <c r="B127" s="83"/>
      <c r="C127" s="84"/>
      <c r="D127" s="52"/>
      <c r="E127" s="52"/>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9" t="s">
        <v>504</v>
      </c>
      <c r="AD127" s="44" t="s">
        <v>56</v>
      </c>
      <c r="AE127" s="44" t="s">
        <v>505</v>
      </c>
      <c r="AF127" s="120"/>
      <c r="AG127" s="119"/>
      <c r="AH127" s="91"/>
      <c r="AI127" s="91"/>
      <c r="AJ127" s="91"/>
      <c r="AK127" s="91"/>
      <c r="AL127" s="91"/>
      <c r="AM127" s="91"/>
      <c r="AN127" s="91"/>
      <c r="AO127" s="91"/>
      <c r="AP127" s="91"/>
      <c r="AQ127" s="91"/>
      <c r="AR127" s="91"/>
      <c r="AS127" s="91"/>
      <c r="AT127" s="91"/>
      <c r="AU127" s="91"/>
      <c r="AV127" s="91"/>
      <c r="AW127" s="91"/>
      <c r="AX127" s="91"/>
      <c r="AY127" s="91"/>
      <c r="AZ127" s="92"/>
      <c r="BA127" s="2"/>
    </row>
    <row r="128" spans="1:53" ht="171" customHeight="1" x14ac:dyDescent="0.3">
      <c r="A128" s="82"/>
      <c r="B128" s="83"/>
      <c r="C128" s="84"/>
      <c r="D128" s="52"/>
      <c r="E128" s="52"/>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13" t="s">
        <v>557</v>
      </c>
      <c r="AD128" s="42" t="s">
        <v>56</v>
      </c>
      <c r="AE128" s="59" t="s">
        <v>600</v>
      </c>
      <c r="AF128" s="120"/>
      <c r="AG128" s="119"/>
      <c r="AH128" s="91"/>
      <c r="AI128" s="91"/>
      <c r="AJ128" s="91"/>
      <c r="AK128" s="91"/>
      <c r="AL128" s="91"/>
      <c r="AM128" s="91"/>
      <c r="AN128" s="91"/>
      <c r="AO128" s="91"/>
      <c r="AP128" s="91"/>
      <c r="AQ128" s="91"/>
      <c r="AR128" s="91"/>
      <c r="AS128" s="91"/>
      <c r="AT128" s="91"/>
      <c r="AU128" s="91"/>
      <c r="AV128" s="91"/>
      <c r="AW128" s="91"/>
      <c r="AX128" s="91"/>
      <c r="AY128" s="91"/>
      <c r="AZ128" s="92"/>
      <c r="BA128" s="2"/>
    </row>
    <row r="129" spans="1:53" ht="171" customHeight="1" x14ac:dyDescent="0.3">
      <c r="A129" s="82"/>
      <c r="B129" s="83"/>
      <c r="C129" s="84"/>
      <c r="D129" s="52"/>
      <c r="E129" s="52"/>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21" t="s">
        <v>558</v>
      </c>
      <c r="AD129" s="42" t="s">
        <v>56</v>
      </c>
      <c r="AE129" s="59" t="s">
        <v>601</v>
      </c>
      <c r="AF129" s="120"/>
      <c r="AG129" s="119"/>
      <c r="AH129" s="91"/>
      <c r="AI129" s="91"/>
      <c r="AJ129" s="91"/>
      <c r="AK129" s="91"/>
      <c r="AL129" s="91"/>
      <c r="AM129" s="91"/>
      <c r="AN129" s="91"/>
      <c r="AO129" s="91"/>
      <c r="AP129" s="91"/>
      <c r="AQ129" s="91"/>
      <c r="AR129" s="91"/>
      <c r="AS129" s="91"/>
      <c r="AT129" s="91"/>
      <c r="AU129" s="91"/>
      <c r="AV129" s="91"/>
      <c r="AW129" s="91"/>
      <c r="AX129" s="91"/>
      <c r="AY129" s="91"/>
      <c r="AZ129" s="92"/>
      <c r="BA129" s="2"/>
    </row>
    <row r="130" spans="1:53" ht="270" customHeight="1" x14ac:dyDescent="0.3">
      <c r="A130" s="82" t="s">
        <v>309</v>
      </c>
      <c r="B130" s="83" t="s">
        <v>310</v>
      </c>
      <c r="C130" s="84" t="s">
        <v>49</v>
      </c>
      <c r="D130" s="52" t="s">
        <v>304</v>
      </c>
      <c r="E130" s="52" t="s">
        <v>51</v>
      </c>
      <c r="F130" s="85"/>
      <c r="G130" s="85"/>
      <c r="H130" s="85"/>
      <c r="I130" s="85"/>
      <c r="J130" s="85" t="s">
        <v>311</v>
      </c>
      <c r="K130" s="85" t="s">
        <v>56</v>
      </c>
      <c r="L130" s="85" t="s">
        <v>312</v>
      </c>
      <c r="M130" s="85"/>
      <c r="N130" s="85"/>
      <c r="O130" s="85"/>
      <c r="P130" s="85"/>
      <c r="Q130" s="85"/>
      <c r="R130" s="85"/>
      <c r="S130" s="85"/>
      <c r="T130" s="85"/>
      <c r="U130" s="85"/>
      <c r="V130" s="85"/>
      <c r="W130" s="85"/>
      <c r="X130" s="85"/>
      <c r="Y130" s="85"/>
      <c r="Z130" s="85"/>
      <c r="AA130" s="85"/>
      <c r="AB130" s="85"/>
      <c r="AC130" s="53"/>
      <c r="AD130" s="53"/>
      <c r="AE130" s="53"/>
      <c r="AF130" s="120" t="s">
        <v>308</v>
      </c>
      <c r="AG130" s="119" t="s">
        <v>313</v>
      </c>
      <c r="AH130" s="91">
        <v>220.2</v>
      </c>
      <c r="AI130" s="91">
        <v>59.7</v>
      </c>
      <c r="AJ130" s="91">
        <v>30.5</v>
      </c>
      <c r="AK130" s="91"/>
      <c r="AL130" s="91"/>
      <c r="AM130" s="91"/>
      <c r="AN130" s="91">
        <v>220.2</v>
      </c>
      <c r="AO130" s="91">
        <v>59.7</v>
      </c>
      <c r="AP130" s="91">
        <v>30.5</v>
      </c>
      <c r="AQ130" s="91"/>
      <c r="AR130" s="91"/>
      <c r="AS130" s="91"/>
      <c r="AT130" s="91">
        <v>59.7</v>
      </c>
      <c r="AU130" s="91">
        <v>30.5</v>
      </c>
      <c r="AV130" s="91"/>
      <c r="AW130" s="91">
        <v>59.7</v>
      </c>
      <c r="AX130" s="91">
        <v>30.5</v>
      </c>
      <c r="AY130" s="91"/>
      <c r="AZ130" s="92" t="s">
        <v>314</v>
      </c>
      <c r="BA130" s="2"/>
    </row>
    <row r="131" spans="1:53" ht="191.25" customHeight="1" x14ac:dyDescent="0.3">
      <c r="A131" s="165" t="s">
        <v>315</v>
      </c>
      <c r="B131" s="166" t="s">
        <v>316</v>
      </c>
      <c r="C131" s="167" t="s">
        <v>49</v>
      </c>
      <c r="D131" s="168" t="s">
        <v>304</v>
      </c>
      <c r="E131" s="168" t="s">
        <v>51</v>
      </c>
      <c r="F131" s="169"/>
      <c r="G131" s="169"/>
      <c r="H131" s="169"/>
      <c r="I131" s="169"/>
      <c r="J131" s="169"/>
      <c r="K131" s="169"/>
      <c r="L131" s="169"/>
      <c r="M131" s="169"/>
      <c r="N131" s="169"/>
      <c r="O131" s="169"/>
      <c r="P131" s="169"/>
      <c r="Q131" s="169"/>
      <c r="R131" s="169"/>
      <c r="S131" s="169"/>
      <c r="T131" s="169"/>
      <c r="U131" s="169"/>
      <c r="V131" s="169"/>
      <c r="W131" s="169" t="s">
        <v>317</v>
      </c>
      <c r="X131" s="169" t="s">
        <v>306</v>
      </c>
      <c r="Y131" s="169" t="s">
        <v>307</v>
      </c>
      <c r="Z131" s="169"/>
      <c r="AA131" s="169"/>
      <c r="AB131" s="169"/>
      <c r="AC131" s="13"/>
      <c r="AD131" s="13"/>
      <c r="AE131" s="13"/>
      <c r="AF131" s="170" t="s">
        <v>27</v>
      </c>
      <c r="AG131" s="171" t="s">
        <v>234</v>
      </c>
      <c r="AH131" s="132">
        <v>387.5</v>
      </c>
      <c r="AI131" s="132">
        <v>387.5</v>
      </c>
      <c r="AJ131" s="132">
        <v>394.8</v>
      </c>
      <c r="AK131" s="132">
        <v>395.9</v>
      </c>
      <c r="AL131" s="132">
        <v>395.9</v>
      </c>
      <c r="AM131" s="132">
        <v>395.9</v>
      </c>
      <c r="AN131" s="132">
        <v>387.5</v>
      </c>
      <c r="AO131" s="132">
        <v>387.5</v>
      </c>
      <c r="AP131" s="132">
        <v>394.8</v>
      </c>
      <c r="AQ131" s="132">
        <v>395.9</v>
      </c>
      <c r="AR131" s="132">
        <v>395.9</v>
      </c>
      <c r="AS131" s="132">
        <v>395.9</v>
      </c>
      <c r="AT131" s="132">
        <v>387.5</v>
      </c>
      <c r="AU131" s="132">
        <v>394.8</v>
      </c>
      <c r="AV131" s="132">
        <v>395.9</v>
      </c>
      <c r="AW131" s="132">
        <v>387.5</v>
      </c>
      <c r="AX131" s="132">
        <v>394.8</v>
      </c>
      <c r="AY131" s="132">
        <v>395.9</v>
      </c>
      <c r="AZ131" s="133" t="s">
        <v>59</v>
      </c>
      <c r="BA131" s="2"/>
    </row>
    <row r="132" spans="1:53" ht="191.25" customHeight="1" x14ac:dyDescent="0.3">
      <c r="A132" s="172"/>
      <c r="B132" s="173"/>
      <c r="C132" s="174"/>
      <c r="D132" s="175"/>
      <c r="E132" s="175"/>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5" t="s">
        <v>504</v>
      </c>
      <c r="AD132" s="42" t="s">
        <v>56</v>
      </c>
      <c r="AE132" s="42" t="s">
        <v>505</v>
      </c>
      <c r="AF132" s="177"/>
      <c r="AG132" s="178"/>
      <c r="AH132" s="179"/>
      <c r="AI132" s="179"/>
      <c r="AJ132" s="179"/>
      <c r="AK132" s="179"/>
      <c r="AL132" s="179"/>
      <c r="AM132" s="179"/>
      <c r="AN132" s="179"/>
      <c r="AO132" s="179"/>
      <c r="AP132" s="179"/>
      <c r="AQ132" s="179"/>
      <c r="AR132" s="179"/>
      <c r="AS132" s="179"/>
      <c r="AT132" s="179"/>
      <c r="AU132" s="179"/>
      <c r="AV132" s="179"/>
      <c r="AW132" s="179"/>
      <c r="AX132" s="179"/>
      <c r="AY132" s="179"/>
      <c r="AZ132" s="180"/>
      <c r="BA132" s="2"/>
    </row>
    <row r="133" spans="1:53" ht="191.25" customHeight="1" x14ac:dyDescent="0.3">
      <c r="A133" s="172"/>
      <c r="B133" s="173"/>
      <c r="C133" s="174"/>
      <c r="D133" s="175"/>
      <c r="E133" s="175"/>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6" t="s">
        <v>496</v>
      </c>
      <c r="AD133" s="6" t="s">
        <v>56</v>
      </c>
      <c r="AE133" s="6" t="s">
        <v>497</v>
      </c>
      <c r="AF133" s="176"/>
      <c r="AG133" s="178"/>
      <c r="AH133" s="179"/>
      <c r="AI133" s="179"/>
      <c r="AJ133" s="179"/>
      <c r="AK133" s="179"/>
      <c r="AL133" s="179"/>
      <c r="AM133" s="179"/>
      <c r="AN133" s="179"/>
      <c r="AO133" s="179"/>
      <c r="AP133" s="179"/>
      <c r="AQ133" s="179"/>
      <c r="AR133" s="179"/>
      <c r="AS133" s="179"/>
      <c r="AT133" s="179"/>
      <c r="AU133" s="179"/>
      <c r="AV133" s="179"/>
      <c r="AW133" s="179"/>
      <c r="AX133" s="179"/>
      <c r="AY133" s="179"/>
      <c r="AZ133" s="180"/>
      <c r="BA133" s="2"/>
    </row>
    <row r="134" spans="1:53" ht="191.25" customHeight="1" x14ac:dyDescent="0.3">
      <c r="A134" s="172"/>
      <c r="B134" s="173"/>
      <c r="C134" s="174"/>
      <c r="D134" s="175"/>
      <c r="E134" s="175"/>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6" t="s">
        <v>494</v>
      </c>
      <c r="AD134" s="6" t="s">
        <v>56</v>
      </c>
      <c r="AE134" s="6" t="s">
        <v>495</v>
      </c>
      <c r="AF134" s="176"/>
      <c r="AG134" s="178"/>
      <c r="AH134" s="179"/>
      <c r="AI134" s="179"/>
      <c r="AJ134" s="179"/>
      <c r="AK134" s="179"/>
      <c r="AL134" s="179"/>
      <c r="AM134" s="179"/>
      <c r="AN134" s="179"/>
      <c r="AO134" s="179"/>
      <c r="AP134" s="179"/>
      <c r="AQ134" s="179"/>
      <c r="AR134" s="179"/>
      <c r="AS134" s="179"/>
      <c r="AT134" s="179"/>
      <c r="AU134" s="179"/>
      <c r="AV134" s="179"/>
      <c r="AW134" s="179"/>
      <c r="AX134" s="179"/>
      <c r="AY134" s="179"/>
      <c r="AZ134" s="180"/>
      <c r="BA134" s="2"/>
    </row>
    <row r="135" spans="1:53" ht="191.25" customHeight="1" x14ac:dyDescent="0.3">
      <c r="A135" s="181"/>
      <c r="B135" s="182"/>
      <c r="C135" s="183"/>
      <c r="D135" s="184"/>
      <c r="E135" s="184"/>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4" t="s">
        <v>520</v>
      </c>
      <c r="AD135" s="14" t="s">
        <v>56</v>
      </c>
      <c r="AE135" s="14" t="s">
        <v>493</v>
      </c>
      <c r="AF135" s="186"/>
      <c r="AG135" s="187"/>
      <c r="AH135" s="140"/>
      <c r="AI135" s="140"/>
      <c r="AJ135" s="140"/>
      <c r="AK135" s="140"/>
      <c r="AL135" s="140"/>
      <c r="AM135" s="140"/>
      <c r="AN135" s="140"/>
      <c r="AO135" s="140"/>
      <c r="AP135" s="140"/>
      <c r="AQ135" s="140"/>
      <c r="AR135" s="140"/>
      <c r="AS135" s="140"/>
      <c r="AT135" s="140"/>
      <c r="AU135" s="140"/>
      <c r="AV135" s="140"/>
      <c r="AW135" s="140"/>
      <c r="AX135" s="140"/>
      <c r="AY135" s="140"/>
      <c r="AZ135" s="141"/>
      <c r="BA135" s="2"/>
    </row>
    <row r="136" spans="1:53" ht="281.25" customHeight="1" x14ac:dyDescent="0.3">
      <c r="A136" s="118" t="s">
        <v>318</v>
      </c>
      <c r="B136" s="109" t="s">
        <v>319</v>
      </c>
      <c r="C136" s="110" t="s">
        <v>49</v>
      </c>
      <c r="D136" s="56" t="s">
        <v>304</v>
      </c>
      <c r="E136" s="56" t="s">
        <v>51</v>
      </c>
      <c r="F136" s="111"/>
      <c r="G136" s="111"/>
      <c r="H136" s="111"/>
      <c r="I136" s="111"/>
      <c r="J136" s="111"/>
      <c r="K136" s="111"/>
      <c r="L136" s="111"/>
      <c r="M136" s="111"/>
      <c r="N136" s="111"/>
      <c r="O136" s="111"/>
      <c r="P136" s="111"/>
      <c r="Q136" s="111"/>
      <c r="R136" s="111"/>
      <c r="S136" s="111"/>
      <c r="T136" s="111"/>
      <c r="U136" s="111"/>
      <c r="V136" s="111"/>
      <c r="W136" s="111" t="s">
        <v>201</v>
      </c>
      <c r="X136" s="111" t="s">
        <v>202</v>
      </c>
      <c r="Y136" s="111" t="s">
        <v>203</v>
      </c>
      <c r="Z136" s="111" t="s">
        <v>320</v>
      </c>
      <c r="AA136" s="111" t="s">
        <v>56</v>
      </c>
      <c r="AB136" s="111" t="s">
        <v>321</v>
      </c>
      <c r="AC136" s="15" t="s">
        <v>477</v>
      </c>
      <c r="AD136" s="15" t="s">
        <v>56</v>
      </c>
      <c r="AE136" s="15" t="s">
        <v>478</v>
      </c>
      <c r="AF136" s="116" t="s">
        <v>28</v>
      </c>
      <c r="AG136" s="117" t="s">
        <v>322</v>
      </c>
      <c r="AH136" s="148">
        <v>2431.1999999999998</v>
      </c>
      <c r="AI136" s="148">
        <v>2371.5</v>
      </c>
      <c r="AJ136" s="148">
        <v>2149.6</v>
      </c>
      <c r="AK136" s="148">
        <v>2204</v>
      </c>
      <c r="AL136" s="148">
        <v>2224.1</v>
      </c>
      <c r="AM136" s="148">
        <v>2245.1</v>
      </c>
      <c r="AN136" s="148">
        <v>2333.3000000000002</v>
      </c>
      <c r="AO136" s="148">
        <v>2300.8000000000002</v>
      </c>
      <c r="AP136" s="148">
        <f>2149.6-50</f>
        <v>2099.6</v>
      </c>
      <c r="AQ136" s="148">
        <f>2204-5.6</f>
        <v>2198.4</v>
      </c>
      <c r="AR136" s="148">
        <f>2224.1-30</f>
        <v>2194.1</v>
      </c>
      <c r="AS136" s="148">
        <f>2245.1-50</f>
        <v>2195.1</v>
      </c>
      <c r="AT136" s="148">
        <v>2371.5</v>
      </c>
      <c r="AU136" s="148">
        <v>2149.6</v>
      </c>
      <c r="AV136" s="148">
        <v>2204</v>
      </c>
      <c r="AW136" s="148">
        <v>2300.8000000000002</v>
      </c>
      <c r="AX136" s="148">
        <f>2149.6-50</f>
        <v>2099.6</v>
      </c>
      <c r="AY136" s="148">
        <f>2204-5.6</f>
        <v>2198.4</v>
      </c>
      <c r="AZ136" s="149" t="s">
        <v>59</v>
      </c>
      <c r="BA136" s="2"/>
    </row>
    <row r="137" spans="1:53" ht="211.2" x14ac:dyDescent="0.3">
      <c r="A137" s="93"/>
      <c r="B137" s="94"/>
      <c r="C137" s="95"/>
      <c r="D137" s="60"/>
      <c r="E137" s="60"/>
      <c r="F137" s="96"/>
      <c r="G137" s="96"/>
      <c r="H137" s="96"/>
      <c r="I137" s="96"/>
      <c r="J137" s="96"/>
      <c r="K137" s="96"/>
      <c r="L137" s="96"/>
      <c r="M137" s="96"/>
      <c r="N137" s="96"/>
      <c r="O137" s="96"/>
      <c r="P137" s="96"/>
      <c r="Q137" s="96"/>
      <c r="R137" s="96"/>
      <c r="S137" s="96"/>
      <c r="T137" s="96"/>
      <c r="U137" s="96"/>
      <c r="V137" s="96"/>
      <c r="W137" s="96" t="s">
        <v>323</v>
      </c>
      <c r="X137" s="96" t="s">
        <v>324</v>
      </c>
      <c r="Y137" s="96" t="s">
        <v>325</v>
      </c>
      <c r="Z137" s="96" t="s">
        <v>55</v>
      </c>
      <c r="AA137" s="96" t="s">
        <v>56</v>
      </c>
      <c r="AB137" s="96" t="s">
        <v>57</v>
      </c>
      <c r="AC137" s="60"/>
      <c r="AD137" s="60"/>
      <c r="AE137" s="60"/>
      <c r="AF137" s="103"/>
      <c r="AG137" s="102"/>
      <c r="AH137" s="101" t="s">
        <v>65</v>
      </c>
      <c r="AI137" s="101" t="s">
        <v>65</v>
      </c>
      <c r="AJ137" s="101" t="s">
        <v>65</v>
      </c>
      <c r="AK137" s="101" t="s">
        <v>65</v>
      </c>
      <c r="AL137" s="101" t="s">
        <v>65</v>
      </c>
      <c r="AM137" s="101" t="s">
        <v>65</v>
      </c>
      <c r="AN137" s="101" t="s">
        <v>65</v>
      </c>
      <c r="AO137" s="101" t="s">
        <v>65</v>
      </c>
      <c r="AP137" s="101" t="s">
        <v>65</v>
      </c>
      <c r="AQ137" s="101" t="s">
        <v>65</v>
      </c>
      <c r="AR137" s="101" t="s">
        <v>65</v>
      </c>
      <c r="AS137" s="101" t="s">
        <v>65</v>
      </c>
      <c r="AT137" s="101" t="s">
        <v>65</v>
      </c>
      <c r="AU137" s="101" t="s">
        <v>65</v>
      </c>
      <c r="AV137" s="101" t="s">
        <v>65</v>
      </c>
      <c r="AW137" s="101" t="s">
        <v>65</v>
      </c>
      <c r="AX137" s="101" t="s">
        <v>65</v>
      </c>
      <c r="AY137" s="101" t="s">
        <v>65</v>
      </c>
      <c r="AZ137" s="101"/>
      <c r="BA137" s="2"/>
    </row>
    <row r="138" spans="1:53" ht="261" customHeight="1" x14ac:dyDescent="0.3">
      <c r="A138" s="82" t="s">
        <v>326</v>
      </c>
      <c r="B138" s="83" t="s">
        <v>327</v>
      </c>
      <c r="C138" s="84" t="s">
        <v>49</v>
      </c>
      <c r="D138" s="52" t="s">
        <v>304</v>
      </c>
      <c r="E138" s="52" t="s">
        <v>51</v>
      </c>
      <c r="F138" s="85"/>
      <c r="G138" s="85"/>
      <c r="H138" s="85"/>
      <c r="I138" s="85"/>
      <c r="J138" s="85"/>
      <c r="K138" s="85"/>
      <c r="L138" s="85"/>
      <c r="M138" s="85"/>
      <c r="N138" s="85"/>
      <c r="O138" s="85"/>
      <c r="P138" s="85"/>
      <c r="Q138" s="85"/>
      <c r="R138" s="85"/>
      <c r="S138" s="85"/>
      <c r="T138" s="85"/>
      <c r="U138" s="85"/>
      <c r="V138" s="85"/>
      <c r="W138" s="85"/>
      <c r="X138" s="85"/>
      <c r="Y138" s="85"/>
      <c r="Z138" s="85" t="s">
        <v>328</v>
      </c>
      <c r="AA138" s="85" t="s">
        <v>56</v>
      </c>
      <c r="AB138" s="85" t="s">
        <v>329</v>
      </c>
      <c r="AC138" s="16" t="s">
        <v>521</v>
      </c>
      <c r="AD138" s="38" t="s">
        <v>56</v>
      </c>
      <c r="AE138" s="38" t="s">
        <v>522</v>
      </c>
      <c r="AF138" s="120" t="s">
        <v>112</v>
      </c>
      <c r="AG138" s="119" t="s">
        <v>330</v>
      </c>
      <c r="AH138" s="91">
        <v>998166.3</v>
      </c>
      <c r="AI138" s="91">
        <v>992992.9</v>
      </c>
      <c r="AJ138" s="91">
        <v>1101683.6000000001</v>
      </c>
      <c r="AK138" s="91">
        <v>1126913.2</v>
      </c>
      <c r="AL138" s="91">
        <v>1205601.7</v>
      </c>
      <c r="AM138" s="91">
        <v>1313077.5</v>
      </c>
      <c r="AN138" s="91">
        <v>961918.8</v>
      </c>
      <c r="AO138" s="91">
        <v>958446.4</v>
      </c>
      <c r="AP138" s="91">
        <f>1101683.6-5087.5-16918.6-12004.7</f>
        <v>1067672.8</v>
      </c>
      <c r="AQ138" s="91">
        <f>1126913.2-4154.8</f>
        <v>1122758.3999999999</v>
      </c>
      <c r="AR138" s="91">
        <f>1205601.7-4469</f>
        <v>1201132.7</v>
      </c>
      <c r="AS138" s="91">
        <f>1313077.5-4876.1</f>
        <v>1308201.3999999999</v>
      </c>
      <c r="AT138" s="91">
        <v>992992.9</v>
      </c>
      <c r="AU138" s="91">
        <v>1101683.6000000001</v>
      </c>
      <c r="AV138" s="91">
        <v>1126913.2</v>
      </c>
      <c r="AW138" s="91">
        <v>958446.4</v>
      </c>
      <c r="AX138" s="91">
        <f>1101683.6-5087.5-16918.6-12004.7</f>
        <v>1067672.8</v>
      </c>
      <c r="AY138" s="91">
        <f>1126913.2-4154.8</f>
        <v>1122758.3999999999</v>
      </c>
      <c r="AZ138" s="92" t="s">
        <v>59</v>
      </c>
      <c r="BA138" s="2"/>
    </row>
    <row r="139" spans="1:53" ht="277.5" customHeight="1" x14ac:dyDescent="0.3">
      <c r="A139" s="93"/>
      <c r="B139" s="94"/>
      <c r="C139" s="95"/>
      <c r="D139" s="60"/>
      <c r="E139" s="60"/>
      <c r="F139" s="96"/>
      <c r="G139" s="96"/>
      <c r="H139" s="96"/>
      <c r="I139" s="96"/>
      <c r="J139" s="96"/>
      <c r="K139" s="96"/>
      <c r="L139" s="96"/>
      <c r="M139" s="96"/>
      <c r="N139" s="96"/>
      <c r="O139" s="96"/>
      <c r="P139" s="96"/>
      <c r="Q139" s="96"/>
      <c r="R139" s="96"/>
      <c r="S139" s="96"/>
      <c r="T139" s="96"/>
      <c r="U139" s="96"/>
      <c r="V139" s="96"/>
      <c r="W139" s="96" t="s">
        <v>109</v>
      </c>
      <c r="X139" s="96" t="s">
        <v>110</v>
      </c>
      <c r="Y139" s="96" t="s">
        <v>111</v>
      </c>
      <c r="Z139" s="96"/>
      <c r="AA139" s="96"/>
      <c r="AB139" s="96"/>
      <c r="AC139" s="6" t="s">
        <v>523</v>
      </c>
      <c r="AD139" s="42" t="s">
        <v>56</v>
      </c>
      <c r="AE139" s="42" t="s">
        <v>524</v>
      </c>
      <c r="AF139" s="103"/>
      <c r="AG139" s="102"/>
      <c r="AH139" s="101" t="s">
        <v>65</v>
      </c>
      <c r="AI139" s="101" t="s">
        <v>65</v>
      </c>
      <c r="AJ139" s="101" t="s">
        <v>65</v>
      </c>
      <c r="AK139" s="101" t="s">
        <v>65</v>
      </c>
      <c r="AL139" s="101" t="s">
        <v>65</v>
      </c>
      <c r="AM139" s="101" t="s">
        <v>65</v>
      </c>
      <c r="AN139" s="101" t="s">
        <v>65</v>
      </c>
      <c r="AO139" s="101" t="s">
        <v>65</v>
      </c>
      <c r="AP139" s="101" t="s">
        <v>65</v>
      </c>
      <c r="AQ139" s="101" t="s">
        <v>65</v>
      </c>
      <c r="AR139" s="101" t="s">
        <v>65</v>
      </c>
      <c r="AS139" s="101" t="s">
        <v>65</v>
      </c>
      <c r="AT139" s="101" t="s">
        <v>65</v>
      </c>
      <c r="AU139" s="101" t="s">
        <v>65</v>
      </c>
      <c r="AV139" s="101" t="s">
        <v>65</v>
      </c>
      <c r="AW139" s="101" t="s">
        <v>65</v>
      </c>
      <c r="AX139" s="101" t="s">
        <v>65</v>
      </c>
      <c r="AY139" s="101" t="s">
        <v>65</v>
      </c>
      <c r="AZ139" s="101"/>
      <c r="BA139" s="2"/>
    </row>
    <row r="140" spans="1:53" ht="321.75" customHeight="1" x14ac:dyDescent="0.3">
      <c r="A140" s="93"/>
      <c r="B140" s="94"/>
      <c r="C140" s="95"/>
      <c r="D140" s="60"/>
      <c r="E140" s="60"/>
      <c r="F140" s="96" t="s">
        <v>130</v>
      </c>
      <c r="G140" s="96" t="s">
        <v>56</v>
      </c>
      <c r="H140" s="96" t="s">
        <v>78</v>
      </c>
      <c r="I140" s="96" t="s">
        <v>131</v>
      </c>
      <c r="J140" s="96"/>
      <c r="K140" s="96"/>
      <c r="L140" s="96"/>
      <c r="M140" s="96"/>
      <c r="N140" s="96"/>
      <c r="O140" s="96"/>
      <c r="P140" s="96"/>
      <c r="Q140" s="96"/>
      <c r="R140" s="96"/>
      <c r="S140" s="96"/>
      <c r="T140" s="96"/>
      <c r="U140" s="96"/>
      <c r="V140" s="96"/>
      <c r="W140" s="96" t="s">
        <v>331</v>
      </c>
      <c r="X140" s="96" t="s">
        <v>332</v>
      </c>
      <c r="Y140" s="96" t="s">
        <v>333</v>
      </c>
      <c r="Z140" s="96"/>
      <c r="AA140" s="96"/>
      <c r="AB140" s="96"/>
      <c r="AC140" s="6" t="s">
        <v>525</v>
      </c>
      <c r="AD140" s="42" t="s">
        <v>56</v>
      </c>
      <c r="AE140" s="42" t="s">
        <v>522</v>
      </c>
      <c r="AF140" s="103"/>
      <c r="AG140" s="102"/>
      <c r="AH140" s="101" t="s">
        <v>65</v>
      </c>
      <c r="AI140" s="101" t="s">
        <v>65</v>
      </c>
      <c r="AJ140" s="101" t="s">
        <v>65</v>
      </c>
      <c r="AK140" s="101" t="s">
        <v>65</v>
      </c>
      <c r="AL140" s="101" t="s">
        <v>65</v>
      </c>
      <c r="AM140" s="101" t="s">
        <v>65</v>
      </c>
      <c r="AN140" s="101" t="s">
        <v>65</v>
      </c>
      <c r="AO140" s="101" t="s">
        <v>65</v>
      </c>
      <c r="AP140" s="101" t="s">
        <v>65</v>
      </c>
      <c r="AQ140" s="101" t="s">
        <v>65</v>
      </c>
      <c r="AR140" s="101" t="s">
        <v>65</v>
      </c>
      <c r="AS140" s="101" t="s">
        <v>65</v>
      </c>
      <c r="AT140" s="101" t="s">
        <v>65</v>
      </c>
      <c r="AU140" s="101" t="s">
        <v>65</v>
      </c>
      <c r="AV140" s="101" t="s">
        <v>65</v>
      </c>
      <c r="AW140" s="101" t="s">
        <v>65</v>
      </c>
      <c r="AX140" s="101" t="s">
        <v>65</v>
      </c>
      <c r="AY140" s="101" t="s">
        <v>65</v>
      </c>
      <c r="AZ140" s="101"/>
      <c r="BA140" s="2"/>
    </row>
    <row r="141" spans="1:53" ht="183.75" customHeight="1" x14ac:dyDescent="0.3">
      <c r="A141" s="93"/>
      <c r="B141" s="94"/>
      <c r="C141" s="95"/>
      <c r="D141" s="60"/>
      <c r="E141" s="60"/>
      <c r="F141" s="96" t="s">
        <v>125</v>
      </c>
      <c r="G141" s="96" t="s">
        <v>56</v>
      </c>
      <c r="H141" s="96" t="s">
        <v>126</v>
      </c>
      <c r="I141" s="96" t="s">
        <v>127</v>
      </c>
      <c r="J141" s="96"/>
      <c r="K141" s="96"/>
      <c r="L141" s="96"/>
      <c r="M141" s="96"/>
      <c r="N141" s="96"/>
      <c r="O141" s="96"/>
      <c r="P141" s="96"/>
      <c r="Q141" s="96"/>
      <c r="R141" s="96"/>
      <c r="S141" s="96"/>
      <c r="T141" s="96"/>
      <c r="U141" s="96"/>
      <c r="V141" s="96"/>
      <c r="W141" s="96"/>
      <c r="X141" s="96"/>
      <c r="Y141" s="96"/>
      <c r="Z141" s="96"/>
      <c r="AA141" s="96"/>
      <c r="AB141" s="96"/>
      <c r="AC141" s="6" t="s">
        <v>526</v>
      </c>
      <c r="AD141" s="42" t="s">
        <v>56</v>
      </c>
      <c r="AE141" s="42" t="s">
        <v>522</v>
      </c>
      <c r="AF141" s="103"/>
      <c r="AG141" s="102"/>
      <c r="AH141" s="101" t="s">
        <v>65</v>
      </c>
      <c r="AI141" s="101" t="s">
        <v>65</v>
      </c>
      <c r="AJ141" s="101" t="s">
        <v>65</v>
      </c>
      <c r="AK141" s="101" t="s">
        <v>65</v>
      </c>
      <c r="AL141" s="101" t="s">
        <v>65</v>
      </c>
      <c r="AM141" s="101" t="s">
        <v>65</v>
      </c>
      <c r="AN141" s="101" t="s">
        <v>65</v>
      </c>
      <c r="AO141" s="101" t="s">
        <v>65</v>
      </c>
      <c r="AP141" s="101" t="s">
        <v>65</v>
      </c>
      <c r="AQ141" s="101" t="s">
        <v>65</v>
      </c>
      <c r="AR141" s="101" t="s">
        <v>65</v>
      </c>
      <c r="AS141" s="101" t="s">
        <v>65</v>
      </c>
      <c r="AT141" s="101" t="s">
        <v>65</v>
      </c>
      <c r="AU141" s="101" t="s">
        <v>65</v>
      </c>
      <c r="AV141" s="101" t="s">
        <v>65</v>
      </c>
      <c r="AW141" s="101" t="s">
        <v>65</v>
      </c>
      <c r="AX141" s="101" t="s">
        <v>65</v>
      </c>
      <c r="AY141" s="101" t="s">
        <v>65</v>
      </c>
      <c r="AZ141" s="101"/>
      <c r="BA141" s="2"/>
    </row>
    <row r="142" spans="1:53" ht="321.75" customHeight="1" x14ac:dyDescent="0.3">
      <c r="A142" s="93"/>
      <c r="B142" s="94"/>
      <c r="C142" s="95"/>
      <c r="D142" s="60"/>
      <c r="E142" s="60"/>
      <c r="F142" s="96"/>
      <c r="G142" s="96"/>
      <c r="H142" s="96"/>
      <c r="I142" s="96"/>
      <c r="J142" s="96"/>
      <c r="K142" s="96"/>
      <c r="L142" s="96"/>
      <c r="M142" s="96" t="s">
        <v>104</v>
      </c>
      <c r="N142" s="96" t="s">
        <v>56</v>
      </c>
      <c r="O142" s="96" t="s">
        <v>81</v>
      </c>
      <c r="P142" s="96" t="s">
        <v>105</v>
      </c>
      <c r="Q142" s="96"/>
      <c r="R142" s="96"/>
      <c r="S142" s="96"/>
      <c r="T142" s="96"/>
      <c r="U142" s="96"/>
      <c r="V142" s="96"/>
      <c r="W142" s="96" t="s">
        <v>334</v>
      </c>
      <c r="X142" s="96" t="s">
        <v>335</v>
      </c>
      <c r="Y142" s="96" t="s">
        <v>336</v>
      </c>
      <c r="Z142" s="96"/>
      <c r="AA142" s="96"/>
      <c r="AB142" s="96"/>
      <c r="AC142" s="14" t="s">
        <v>527</v>
      </c>
      <c r="AD142" s="44" t="s">
        <v>56</v>
      </c>
      <c r="AE142" s="44" t="s">
        <v>528</v>
      </c>
      <c r="AF142" s="103"/>
      <c r="AG142" s="102" t="s">
        <v>627</v>
      </c>
      <c r="AH142" s="101">
        <v>26874</v>
      </c>
      <c r="AI142" s="101">
        <v>25090.400000000001</v>
      </c>
      <c r="AJ142" s="101"/>
      <c r="AK142" s="101"/>
      <c r="AL142" s="101"/>
      <c r="AM142" s="101" t="s">
        <v>65</v>
      </c>
      <c r="AN142" s="101">
        <v>26793.7</v>
      </c>
      <c r="AO142" s="101">
        <v>25090.400000000001</v>
      </c>
      <c r="AP142" s="101"/>
      <c r="AQ142" s="101"/>
      <c r="AR142" s="101"/>
      <c r="AS142" s="101" t="s">
        <v>65</v>
      </c>
      <c r="AT142" s="101">
        <v>25090.400000000001</v>
      </c>
      <c r="AU142" s="101"/>
      <c r="AV142" s="101"/>
      <c r="AW142" s="101">
        <v>25090.400000000001</v>
      </c>
      <c r="AX142" s="101"/>
      <c r="AY142" s="101"/>
      <c r="AZ142" s="101"/>
      <c r="BA142" s="2"/>
    </row>
    <row r="143" spans="1:53" ht="169.5" customHeight="1" x14ac:dyDescent="0.3">
      <c r="A143" s="82" t="s">
        <v>337</v>
      </c>
      <c r="B143" s="83" t="s">
        <v>338</v>
      </c>
      <c r="C143" s="84"/>
      <c r="D143" s="52"/>
      <c r="E143" s="52"/>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6" t="s">
        <v>529</v>
      </c>
      <c r="AD143" s="6" t="s">
        <v>56</v>
      </c>
      <c r="AE143" s="6" t="s">
        <v>530</v>
      </c>
      <c r="AF143" s="120" t="s">
        <v>339</v>
      </c>
      <c r="AG143" s="119" t="s">
        <v>340</v>
      </c>
      <c r="AH143" s="91">
        <v>44452.800000000003</v>
      </c>
      <c r="AI143" s="91">
        <v>38331</v>
      </c>
      <c r="AJ143" s="91">
        <v>27164.6</v>
      </c>
      <c r="AK143" s="91">
        <v>19733.5</v>
      </c>
      <c r="AL143" s="91">
        <v>19897.900000000001</v>
      </c>
      <c r="AM143" s="91">
        <v>19897.900000000001</v>
      </c>
      <c r="AN143" s="91" t="s">
        <v>65</v>
      </c>
      <c r="AO143" s="91" t="s">
        <v>65</v>
      </c>
      <c r="AP143" s="91">
        <v>0</v>
      </c>
      <c r="AQ143" s="91">
        <v>0</v>
      </c>
      <c r="AR143" s="91">
        <v>0</v>
      </c>
      <c r="AS143" s="91">
        <v>0</v>
      </c>
      <c r="AT143" s="91">
        <v>38331</v>
      </c>
      <c r="AU143" s="91">
        <v>27164.6</v>
      </c>
      <c r="AV143" s="91">
        <v>19733.5</v>
      </c>
      <c r="AW143" s="91" t="s">
        <v>65</v>
      </c>
      <c r="AX143" s="91">
        <v>0</v>
      </c>
      <c r="AY143" s="91">
        <v>0</v>
      </c>
      <c r="AZ143" s="92" t="s">
        <v>59</v>
      </c>
      <c r="BA143" s="2"/>
    </row>
    <row r="144" spans="1:53" ht="409.5" customHeight="1" x14ac:dyDescent="0.3">
      <c r="A144" s="93"/>
      <c r="B144" s="94"/>
      <c r="C144" s="95" t="s">
        <v>49</v>
      </c>
      <c r="D144" s="60" t="s">
        <v>304</v>
      </c>
      <c r="E144" s="60" t="s">
        <v>51</v>
      </c>
      <c r="F144" s="96"/>
      <c r="G144" s="96"/>
      <c r="H144" s="96"/>
      <c r="I144" s="96"/>
      <c r="J144" s="96"/>
      <c r="K144" s="96"/>
      <c r="L144" s="96"/>
      <c r="M144" s="96"/>
      <c r="N144" s="96"/>
      <c r="O144" s="96"/>
      <c r="P144" s="96"/>
      <c r="Q144" s="96"/>
      <c r="R144" s="96"/>
      <c r="S144" s="96"/>
      <c r="T144" s="96"/>
      <c r="U144" s="96"/>
      <c r="V144" s="96"/>
      <c r="W144" s="96" t="s">
        <v>341</v>
      </c>
      <c r="X144" s="96" t="s">
        <v>332</v>
      </c>
      <c r="Y144" s="96" t="s">
        <v>342</v>
      </c>
      <c r="Z144" s="96"/>
      <c r="AA144" s="96"/>
      <c r="AB144" s="96"/>
      <c r="AC144" s="24" t="s">
        <v>531</v>
      </c>
      <c r="AD144" s="47" t="s">
        <v>56</v>
      </c>
      <c r="AE144" s="47" t="s">
        <v>532</v>
      </c>
      <c r="AF144" s="99"/>
      <c r="AG144" s="100"/>
      <c r="AH144" s="101" t="s">
        <v>65</v>
      </c>
      <c r="AI144" s="101" t="s">
        <v>65</v>
      </c>
      <c r="AJ144" s="101" t="s">
        <v>65</v>
      </c>
      <c r="AK144" s="101" t="s">
        <v>65</v>
      </c>
      <c r="AL144" s="101" t="s">
        <v>65</v>
      </c>
      <c r="AM144" s="101" t="s">
        <v>65</v>
      </c>
      <c r="AN144" s="101" t="s">
        <v>65</v>
      </c>
      <c r="AO144" s="101" t="s">
        <v>65</v>
      </c>
      <c r="AP144" s="101" t="s">
        <v>65</v>
      </c>
      <c r="AQ144" s="101" t="s">
        <v>65</v>
      </c>
      <c r="AR144" s="101" t="s">
        <v>65</v>
      </c>
      <c r="AS144" s="101" t="s">
        <v>65</v>
      </c>
      <c r="AT144" s="101" t="s">
        <v>65</v>
      </c>
      <c r="AU144" s="101" t="s">
        <v>65</v>
      </c>
      <c r="AV144" s="101" t="s">
        <v>65</v>
      </c>
      <c r="AW144" s="101" t="s">
        <v>65</v>
      </c>
      <c r="AX144" s="101" t="s">
        <v>65</v>
      </c>
      <c r="AY144" s="101" t="s">
        <v>65</v>
      </c>
      <c r="AZ144" s="101"/>
      <c r="BA144" s="2"/>
    </row>
    <row r="145" spans="1:53" ht="180" customHeight="1" x14ac:dyDescent="0.3">
      <c r="A145" s="93"/>
      <c r="B145" s="94"/>
      <c r="C145" s="95"/>
      <c r="D145" s="60"/>
      <c r="E145" s="60"/>
      <c r="F145" s="96" t="s">
        <v>74</v>
      </c>
      <c r="G145" s="96" t="s">
        <v>56</v>
      </c>
      <c r="H145" s="96" t="s">
        <v>75</v>
      </c>
      <c r="I145" s="96" t="s">
        <v>76</v>
      </c>
      <c r="J145" s="96"/>
      <c r="K145" s="96"/>
      <c r="L145" s="96"/>
      <c r="M145" s="96"/>
      <c r="N145" s="96"/>
      <c r="O145" s="96"/>
      <c r="P145" s="96"/>
      <c r="Q145" s="96"/>
      <c r="R145" s="96"/>
      <c r="S145" s="96"/>
      <c r="T145" s="96"/>
      <c r="U145" s="96"/>
      <c r="V145" s="96"/>
      <c r="W145" s="96"/>
      <c r="X145" s="96"/>
      <c r="Y145" s="96"/>
      <c r="Z145" s="96"/>
      <c r="AA145" s="96"/>
      <c r="AB145" s="96"/>
      <c r="AC145" s="7" t="s">
        <v>602</v>
      </c>
      <c r="AD145" s="7" t="s">
        <v>56</v>
      </c>
      <c r="AE145" s="188" t="s">
        <v>603</v>
      </c>
      <c r="AF145" s="126"/>
      <c r="AG145" s="127"/>
      <c r="AH145" s="101" t="s">
        <v>65</v>
      </c>
      <c r="AI145" s="101" t="s">
        <v>65</v>
      </c>
      <c r="AJ145" s="101" t="s">
        <v>65</v>
      </c>
      <c r="AK145" s="101" t="s">
        <v>65</v>
      </c>
      <c r="AL145" s="101" t="s">
        <v>65</v>
      </c>
      <c r="AM145" s="101" t="s">
        <v>65</v>
      </c>
      <c r="AN145" s="101" t="s">
        <v>65</v>
      </c>
      <c r="AO145" s="101" t="s">
        <v>65</v>
      </c>
      <c r="AP145" s="101" t="s">
        <v>65</v>
      </c>
      <c r="AQ145" s="101" t="s">
        <v>65</v>
      </c>
      <c r="AR145" s="101" t="s">
        <v>65</v>
      </c>
      <c r="AS145" s="101" t="s">
        <v>65</v>
      </c>
      <c r="AT145" s="101" t="s">
        <v>65</v>
      </c>
      <c r="AU145" s="101" t="s">
        <v>65</v>
      </c>
      <c r="AV145" s="101" t="s">
        <v>65</v>
      </c>
      <c r="AW145" s="101" t="s">
        <v>65</v>
      </c>
      <c r="AX145" s="101" t="s">
        <v>65</v>
      </c>
      <c r="AY145" s="101" t="s">
        <v>65</v>
      </c>
      <c r="AZ145" s="101"/>
      <c r="BA145" s="2"/>
    </row>
    <row r="146" spans="1:53" ht="144.75" customHeight="1" x14ac:dyDescent="0.3">
      <c r="A146" s="205" t="s">
        <v>343</v>
      </c>
      <c r="B146" s="83" t="s">
        <v>344</v>
      </c>
      <c r="C146" s="84" t="s">
        <v>49</v>
      </c>
      <c r="D146" s="52" t="s">
        <v>304</v>
      </c>
      <c r="E146" s="52" t="s">
        <v>51</v>
      </c>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7" t="s">
        <v>533</v>
      </c>
      <c r="AD146" s="7" t="s">
        <v>56</v>
      </c>
      <c r="AE146" s="7" t="s">
        <v>534</v>
      </c>
      <c r="AF146" s="116" t="s">
        <v>345</v>
      </c>
      <c r="AG146" s="117" t="s">
        <v>346</v>
      </c>
      <c r="AH146" s="91">
        <v>108768.7</v>
      </c>
      <c r="AI146" s="91">
        <v>107475.6</v>
      </c>
      <c r="AJ146" s="91">
        <v>116532.6</v>
      </c>
      <c r="AK146" s="91">
        <v>119757.9</v>
      </c>
      <c r="AL146" s="91">
        <v>124460.8</v>
      </c>
      <c r="AM146" s="91">
        <v>123469.5</v>
      </c>
      <c r="AN146" s="91">
        <v>108607.9</v>
      </c>
      <c r="AO146" s="91">
        <v>107314.8</v>
      </c>
      <c r="AP146" s="91">
        <f>116532.6-1529.2-330</f>
        <v>114673.40000000001</v>
      </c>
      <c r="AQ146" s="91">
        <f>119757.9-323.1</f>
        <v>119434.79999999999</v>
      </c>
      <c r="AR146" s="91">
        <f>124460.8-323.1</f>
        <v>124137.7</v>
      </c>
      <c r="AS146" s="91">
        <f>123469.5-323.1</f>
        <v>123146.4</v>
      </c>
      <c r="AT146" s="91">
        <v>107475.6</v>
      </c>
      <c r="AU146" s="91">
        <v>116532.6</v>
      </c>
      <c r="AV146" s="91">
        <v>119757.9</v>
      </c>
      <c r="AW146" s="91">
        <v>107314.8</v>
      </c>
      <c r="AX146" s="91">
        <f>116532.6-1529.2-330</f>
        <v>114673.40000000001</v>
      </c>
      <c r="AY146" s="91">
        <f>119757.9-323.1</f>
        <v>119434.79999999999</v>
      </c>
      <c r="AZ146" s="92" t="s">
        <v>59</v>
      </c>
      <c r="BA146" s="2"/>
    </row>
    <row r="147" spans="1:53" ht="294.75" customHeight="1" x14ac:dyDescent="0.3">
      <c r="A147" s="206"/>
      <c r="B147" s="94"/>
      <c r="C147" s="95"/>
      <c r="D147" s="60"/>
      <c r="E147" s="60"/>
      <c r="F147" s="96"/>
      <c r="G147" s="96"/>
      <c r="H147" s="96"/>
      <c r="I147" s="96"/>
      <c r="J147" s="96"/>
      <c r="K147" s="96"/>
      <c r="L147" s="96"/>
      <c r="M147" s="96"/>
      <c r="N147" s="96"/>
      <c r="O147" s="96"/>
      <c r="P147" s="96"/>
      <c r="Q147" s="96"/>
      <c r="R147" s="96"/>
      <c r="S147" s="96"/>
      <c r="T147" s="96"/>
      <c r="U147" s="96"/>
      <c r="V147" s="96"/>
      <c r="W147" s="96" t="s">
        <v>347</v>
      </c>
      <c r="X147" s="96" t="s">
        <v>348</v>
      </c>
      <c r="Y147" s="96" t="s">
        <v>349</v>
      </c>
      <c r="Z147" s="96"/>
      <c r="AA147" s="96"/>
      <c r="AB147" s="96"/>
      <c r="AC147" s="13" t="s">
        <v>535</v>
      </c>
      <c r="AD147" s="45" t="s">
        <v>56</v>
      </c>
      <c r="AE147" s="45" t="s">
        <v>534</v>
      </c>
      <c r="AF147" s="103"/>
      <c r="AG147" s="102"/>
      <c r="AH147" s="101" t="s">
        <v>65</v>
      </c>
      <c r="AI147" s="101" t="s">
        <v>65</v>
      </c>
      <c r="AJ147" s="101" t="s">
        <v>65</v>
      </c>
      <c r="AK147" s="101" t="s">
        <v>65</v>
      </c>
      <c r="AL147" s="101" t="s">
        <v>65</v>
      </c>
      <c r="AM147" s="101" t="s">
        <v>65</v>
      </c>
      <c r="AN147" s="101" t="s">
        <v>65</v>
      </c>
      <c r="AO147" s="101" t="s">
        <v>65</v>
      </c>
      <c r="AP147" s="101" t="s">
        <v>65</v>
      </c>
      <c r="AQ147" s="101" t="s">
        <v>65</v>
      </c>
      <c r="AR147" s="101" t="s">
        <v>65</v>
      </c>
      <c r="AS147" s="101" t="s">
        <v>65</v>
      </c>
      <c r="AT147" s="101" t="s">
        <v>65</v>
      </c>
      <c r="AU147" s="101" t="s">
        <v>65</v>
      </c>
      <c r="AV147" s="101" t="s">
        <v>65</v>
      </c>
      <c r="AW147" s="101" t="s">
        <v>65</v>
      </c>
      <c r="AX147" s="101" t="s">
        <v>65</v>
      </c>
      <c r="AY147" s="101" t="s">
        <v>65</v>
      </c>
      <c r="AZ147" s="101"/>
      <c r="BA147" s="2"/>
    </row>
    <row r="148" spans="1:53" ht="180" customHeight="1" x14ac:dyDescent="0.3">
      <c r="A148" s="93"/>
      <c r="B148" s="94"/>
      <c r="C148" s="95"/>
      <c r="D148" s="60"/>
      <c r="E148" s="60"/>
      <c r="F148" s="96" t="s">
        <v>74</v>
      </c>
      <c r="G148" s="96" t="s">
        <v>56</v>
      </c>
      <c r="H148" s="96" t="s">
        <v>75</v>
      </c>
      <c r="I148" s="96" t="s">
        <v>76</v>
      </c>
      <c r="J148" s="96"/>
      <c r="K148" s="96"/>
      <c r="L148" s="96"/>
      <c r="M148" s="96"/>
      <c r="N148" s="96"/>
      <c r="O148" s="96"/>
      <c r="P148" s="96"/>
      <c r="Q148" s="96"/>
      <c r="R148" s="96"/>
      <c r="S148" s="96"/>
      <c r="T148" s="96"/>
      <c r="U148" s="96"/>
      <c r="V148" s="96"/>
      <c r="W148" s="96" t="s">
        <v>350</v>
      </c>
      <c r="X148" s="96" t="s">
        <v>335</v>
      </c>
      <c r="Y148" s="96" t="s">
        <v>307</v>
      </c>
      <c r="Z148" s="96"/>
      <c r="AA148" s="96"/>
      <c r="AB148" s="96"/>
      <c r="AC148" s="60" t="s">
        <v>563</v>
      </c>
      <c r="AD148" s="60" t="s">
        <v>56</v>
      </c>
      <c r="AE148" s="60" t="s">
        <v>564</v>
      </c>
      <c r="AF148" s="103"/>
      <c r="AG148" s="102"/>
      <c r="AH148" s="101" t="s">
        <v>65</v>
      </c>
      <c r="AI148" s="101" t="s">
        <v>65</v>
      </c>
      <c r="AJ148" s="101" t="s">
        <v>65</v>
      </c>
      <c r="AK148" s="101" t="s">
        <v>65</v>
      </c>
      <c r="AL148" s="101" t="s">
        <v>65</v>
      </c>
      <c r="AM148" s="101" t="s">
        <v>65</v>
      </c>
      <c r="AN148" s="101" t="s">
        <v>65</v>
      </c>
      <c r="AO148" s="101" t="s">
        <v>65</v>
      </c>
      <c r="AP148" s="101" t="s">
        <v>65</v>
      </c>
      <c r="AQ148" s="101" t="s">
        <v>65</v>
      </c>
      <c r="AR148" s="101" t="s">
        <v>65</v>
      </c>
      <c r="AS148" s="101" t="s">
        <v>65</v>
      </c>
      <c r="AT148" s="101" t="s">
        <v>65</v>
      </c>
      <c r="AU148" s="101" t="s">
        <v>65</v>
      </c>
      <c r="AV148" s="101" t="s">
        <v>65</v>
      </c>
      <c r="AW148" s="101" t="s">
        <v>65</v>
      </c>
      <c r="AX148" s="101" t="s">
        <v>65</v>
      </c>
      <c r="AY148" s="101" t="s">
        <v>65</v>
      </c>
      <c r="AZ148" s="101"/>
      <c r="BA148" s="2"/>
    </row>
    <row r="149" spans="1:53" ht="144" customHeight="1" x14ac:dyDescent="0.3">
      <c r="A149" s="93"/>
      <c r="B149" s="94"/>
      <c r="C149" s="95"/>
      <c r="D149" s="60"/>
      <c r="E149" s="60"/>
      <c r="F149" s="96" t="s">
        <v>130</v>
      </c>
      <c r="G149" s="96" t="s">
        <v>56</v>
      </c>
      <c r="H149" s="96" t="s">
        <v>78</v>
      </c>
      <c r="I149" s="96" t="s">
        <v>131</v>
      </c>
      <c r="J149" s="96"/>
      <c r="K149" s="96"/>
      <c r="L149" s="96"/>
      <c r="M149" s="96"/>
      <c r="N149" s="96"/>
      <c r="O149" s="96"/>
      <c r="P149" s="96"/>
      <c r="Q149" s="96"/>
      <c r="R149" s="96"/>
      <c r="S149" s="96"/>
      <c r="T149" s="96"/>
      <c r="U149" s="96"/>
      <c r="V149" s="96"/>
      <c r="W149" s="96"/>
      <c r="X149" s="96"/>
      <c r="Y149" s="96"/>
      <c r="Z149" s="96"/>
      <c r="AA149" s="96"/>
      <c r="AB149" s="96"/>
      <c r="AC149" s="60"/>
      <c r="AD149" s="60"/>
      <c r="AE149" s="60"/>
      <c r="AF149" s="103"/>
      <c r="AG149" s="102"/>
      <c r="AH149" s="101" t="s">
        <v>65</v>
      </c>
      <c r="AI149" s="101" t="s">
        <v>65</v>
      </c>
      <c r="AJ149" s="101" t="s">
        <v>65</v>
      </c>
      <c r="AK149" s="101" t="s">
        <v>65</v>
      </c>
      <c r="AL149" s="101" t="s">
        <v>65</v>
      </c>
      <c r="AM149" s="101" t="s">
        <v>65</v>
      </c>
      <c r="AN149" s="101" t="s">
        <v>65</v>
      </c>
      <c r="AO149" s="101" t="s">
        <v>65</v>
      </c>
      <c r="AP149" s="101" t="s">
        <v>65</v>
      </c>
      <c r="AQ149" s="101" t="s">
        <v>65</v>
      </c>
      <c r="AR149" s="101" t="s">
        <v>65</v>
      </c>
      <c r="AS149" s="101" t="s">
        <v>65</v>
      </c>
      <c r="AT149" s="101" t="s">
        <v>65</v>
      </c>
      <c r="AU149" s="101" t="s">
        <v>65</v>
      </c>
      <c r="AV149" s="101" t="s">
        <v>65</v>
      </c>
      <c r="AW149" s="101" t="s">
        <v>65</v>
      </c>
      <c r="AX149" s="101" t="s">
        <v>65</v>
      </c>
      <c r="AY149" s="101" t="s">
        <v>65</v>
      </c>
      <c r="AZ149" s="101"/>
      <c r="BA149" s="2"/>
    </row>
    <row r="150" spans="1:53" ht="156" customHeight="1" x14ac:dyDescent="0.3">
      <c r="A150" s="93"/>
      <c r="B150" s="94"/>
      <c r="C150" s="95"/>
      <c r="D150" s="60"/>
      <c r="E150" s="60"/>
      <c r="F150" s="96" t="s">
        <v>125</v>
      </c>
      <c r="G150" s="96" t="s">
        <v>56</v>
      </c>
      <c r="H150" s="96" t="s">
        <v>126</v>
      </c>
      <c r="I150" s="96" t="s">
        <v>127</v>
      </c>
      <c r="J150" s="96"/>
      <c r="K150" s="96"/>
      <c r="L150" s="96"/>
      <c r="M150" s="96"/>
      <c r="N150" s="96"/>
      <c r="O150" s="96"/>
      <c r="P150" s="96"/>
      <c r="Q150" s="96"/>
      <c r="R150" s="96"/>
      <c r="S150" s="96"/>
      <c r="T150" s="96"/>
      <c r="U150" s="96"/>
      <c r="V150" s="96"/>
      <c r="W150" s="96"/>
      <c r="X150" s="96"/>
      <c r="Y150" s="96"/>
      <c r="Z150" s="96"/>
      <c r="AA150" s="96"/>
      <c r="AB150" s="96"/>
      <c r="AC150" s="60"/>
      <c r="AD150" s="60"/>
      <c r="AE150" s="60"/>
      <c r="AF150" s="103"/>
      <c r="AG150" s="102"/>
      <c r="AH150" s="101" t="s">
        <v>65</v>
      </c>
      <c r="AI150" s="101" t="s">
        <v>65</v>
      </c>
      <c r="AJ150" s="101" t="s">
        <v>65</v>
      </c>
      <c r="AK150" s="101"/>
      <c r="AL150" s="101"/>
      <c r="AM150" s="101"/>
      <c r="AN150" s="101" t="s">
        <v>65</v>
      </c>
      <c r="AO150" s="101" t="s">
        <v>65</v>
      </c>
      <c r="AP150" s="101" t="s">
        <v>65</v>
      </c>
      <c r="AQ150" s="101"/>
      <c r="AR150" s="101"/>
      <c r="AS150" s="101"/>
      <c r="AT150" s="101" t="s">
        <v>65</v>
      </c>
      <c r="AU150" s="101" t="s">
        <v>65</v>
      </c>
      <c r="AV150" s="101"/>
      <c r="AW150" s="101" t="s">
        <v>65</v>
      </c>
      <c r="AX150" s="101" t="s">
        <v>65</v>
      </c>
      <c r="AY150" s="101"/>
      <c r="AZ150" s="101"/>
      <c r="BA150" s="2"/>
    </row>
    <row r="151" spans="1:53" ht="384" customHeight="1" x14ac:dyDescent="0.3">
      <c r="A151" s="93"/>
      <c r="B151" s="94"/>
      <c r="C151" s="95"/>
      <c r="D151" s="60"/>
      <c r="E151" s="60"/>
      <c r="F151" s="96"/>
      <c r="G151" s="96"/>
      <c r="H151" s="96"/>
      <c r="I151" s="96"/>
      <c r="J151" s="96"/>
      <c r="K151" s="96"/>
      <c r="L151" s="96"/>
      <c r="M151" s="96" t="s">
        <v>104</v>
      </c>
      <c r="N151" s="96" t="s">
        <v>56</v>
      </c>
      <c r="O151" s="96" t="s">
        <v>81</v>
      </c>
      <c r="P151" s="96" t="s">
        <v>105</v>
      </c>
      <c r="Q151" s="96"/>
      <c r="R151" s="96"/>
      <c r="S151" s="96"/>
      <c r="T151" s="96"/>
      <c r="U151" s="96"/>
      <c r="V151" s="96"/>
      <c r="W151" s="96" t="s">
        <v>341</v>
      </c>
      <c r="X151" s="96" t="s">
        <v>332</v>
      </c>
      <c r="Y151" s="96" t="s">
        <v>342</v>
      </c>
      <c r="Z151" s="96"/>
      <c r="AA151" s="96"/>
      <c r="AB151" s="96"/>
      <c r="AC151" s="60"/>
      <c r="AD151" s="60"/>
      <c r="AE151" s="60"/>
      <c r="AF151" s="103"/>
      <c r="AG151" s="102" t="s">
        <v>628</v>
      </c>
      <c r="AH151" s="101">
        <v>105148.8</v>
      </c>
      <c r="AI151" s="101">
        <v>103855.7</v>
      </c>
      <c r="AJ151" s="101"/>
      <c r="AK151" s="101"/>
      <c r="AL151" s="101"/>
      <c r="AM151" s="101"/>
      <c r="AN151" s="101">
        <v>105076.5</v>
      </c>
      <c r="AO151" s="101">
        <v>103783.4</v>
      </c>
      <c r="AP151" s="101"/>
      <c r="AQ151" s="101"/>
      <c r="AR151" s="101"/>
      <c r="AS151" s="101"/>
      <c r="AT151" s="101">
        <v>103855.7</v>
      </c>
      <c r="AU151" s="101"/>
      <c r="AV151" s="101"/>
      <c r="AW151" s="101">
        <v>103783.4</v>
      </c>
      <c r="AX151" s="101"/>
      <c r="AY151" s="101"/>
      <c r="AZ151" s="101"/>
      <c r="BA151" s="2"/>
    </row>
    <row r="152" spans="1:53" ht="236.25" customHeight="1" x14ac:dyDescent="0.3">
      <c r="A152" s="82" t="s">
        <v>351</v>
      </c>
      <c r="B152" s="83" t="s">
        <v>352</v>
      </c>
      <c r="C152" s="84" t="s">
        <v>49</v>
      </c>
      <c r="D152" s="52" t="s">
        <v>304</v>
      </c>
      <c r="E152" s="52" t="s">
        <v>51</v>
      </c>
      <c r="F152" s="85"/>
      <c r="G152" s="85"/>
      <c r="H152" s="85"/>
      <c r="I152" s="85"/>
      <c r="J152" s="85"/>
      <c r="K152" s="85"/>
      <c r="L152" s="85"/>
      <c r="M152" s="85"/>
      <c r="N152" s="85"/>
      <c r="O152" s="85"/>
      <c r="P152" s="85"/>
      <c r="Q152" s="85"/>
      <c r="R152" s="85"/>
      <c r="S152" s="85"/>
      <c r="T152" s="85"/>
      <c r="U152" s="85"/>
      <c r="V152" s="85"/>
      <c r="W152" s="85" t="s">
        <v>353</v>
      </c>
      <c r="X152" s="85" t="s">
        <v>306</v>
      </c>
      <c r="Y152" s="85" t="s">
        <v>307</v>
      </c>
      <c r="Z152" s="85"/>
      <c r="AA152" s="85"/>
      <c r="AB152" s="85"/>
      <c r="AC152" s="189" t="s">
        <v>536</v>
      </c>
      <c r="AD152" s="52" t="s">
        <v>565</v>
      </c>
      <c r="AE152" s="52" t="s">
        <v>566</v>
      </c>
      <c r="AF152" s="120" t="s">
        <v>339</v>
      </c>
      <c r="AG152" s="119" t="s">
        <v>234</v>
      </c>
      <c r="AH152" s="91">
        <v>2005.1</v>
      </c>
      <c r="AI152" s="91">
        <v>1712.9</v>
      </c>
      <c r="AJ152" s="91">
        <v>2005.1</v>
      </c>
      <c r="AK152" s="91">
        <v>2044.4</v>
      </c>
      <c r="AL152" s="91">
        <v>2006.1</v>
      </c>
      <c r="AM152" s="91">
        <v>2006.1</v>
      </c>
      <c r="AN152" s="91">
        <v>1968.1</v>
      </c>
      <c r="AO152" s="91">
        <v>1676.5</v>
      </c>
      <c r="AP152" s="91">
        <f>2005.1-40</f>
        <v>1965.1</v>
      </c>
      <c r="AQ152" s="91">
        <v>2044.4</v>
      </c>
      <c r="AR152" s="91">
        <v>2006.1</v>
      </c>
      <c r="AS152" s="91">
        <v>2006.1</v>
      </c>
      <c r="AT152" s="91">
        <v>1712.9</v>
      </c>
      <c r="AU152" s="91">
        <v>2005.1</v>
      </c>
      <c r="AV152" s="91">
        <v>2044.4</v>
      </c>
      <c r="AW152" s="91">
        <v>1676.5</v>
      </c>
      <c r="AX152" s="91">
        <f>2005.1-40</f>
        <v>1965.1</v>
      </c>
      <c r="AY152" s="91">
        <v>2044.4</v>
      </c>
      <c r="AZ152" s="92" t="s">
        <v>59</v>
      </c>
      <c r="BA152" s="2"/>
    </row>
    <row r="153" spans="1:53" ht="180" customHeight="1" x14ac:dyDescent="0.3">
      <c r="A153" s="93"/>
      <c r="B153" s="94"/>
      <c r="C153" s="95" t="s">
        <v>354</v>
      </c>
      <c r="D153" s="60" t="s">
        <v>355</v>
      </c>
      <c r="E153" s="60" t="s">
        <v>356</v>
      </c>
      <c r="F153" s="96"/>
      <c r="G153" s="96"/>
      <c r="H153" s="96"/>
      <c r="I153" s="96"/>
      <c r="J153" s="96"/>
      <c r="K153" s="96"/>
      <c r="L153" s="96"/>
      <c r="M153" s="96"/>
      <c r="N153" s="96"/>
      <c r="O153" s="96"/>
      <c r="P153" s="96"/>
      <c r="Q153" s="96"/>
      <c r="R153" s="96"/>
      <c r="S153" s="96"/>
      <c r="T153" s="96"/>
      <c r="U153" s="96"/>
      <c r="V153" s="96"/>
      <c r="W153" s="96" t="s">
        <v>357</v>
      </c>
      <c r="X153" s="96" t="s">
        <v>324</v>
      </c>
      <c r="Y153" s="96" t="s">
        <v>358</v>
      </c>
      <c r="Z153" s="96"/>
      <c r="AA153" s="96"/>
      <c r="AB153" s="96"/>
      <c r="AC153" s="104"/>
      <c r="AD153" s="104"/>
      <c r="AE153" s="104"/>
      <c r="AF153" s="103"/>
      <c r="AG153" s="102"/>
      <c r="AH153" s="101" t="s">
        <v>65</v>
      </c>
      <c r="AI153" s="101" t="s">
        <v>65</v>
      </c>
      <c r="AJ153" s="101" t="s">
        <v>65</v>
      </c>
      <c r="AK153" s="101" t="s">
        <v>65</v>
      </c>
      <c r="AL153" s="101" t="s">
        <v>65</v>
      </c>
      <c r="AM153" s="101" t="s">
        <v>65</v>
      </c>
      <c r="AN153" s="101" t="s">
        <v>65</v>
      </c>
      <c r="AO153" s="101" t="s">
        <v>65</v>
      </c>
      <c r="AP153" s="101" t="s">
        <v>65</v>
      </c>
      <c r="AQ153" s="101" t="s">
        <v>65</v>
      </c>
      <c r="AR153" s="101" t="s">
        <v>65</v>
      </c>
      <c r="AS153" s="101" t="s">
        <v>65</v>
      </c>
      <c r="AT153" s="101" t="s">
        <v>65</v>
      </c>
      <c r="AU153" s="101" t="s">
        <v>65</v>
      </c>
      <c r="AV153" s="101" t="s">
        <v>65</v>
      </c>
      <c r="AW153" s="101" t="s">
        <v>65</v>
      </c>
      <c r="AX153" s="101" t="s">
        <v>65</v>
      </c>
      <c r="AY153" s="101" t="s">
        <v>65</v>
      </c>
      <c r="AZ153" s="101"/>
      <c r="BA153" s="2"/>
    </row>
    <row r="154" spans="1:53" ht="326.25" customHeight="1" x14ac:dyDescent="0.3">
      <c r="A154" s="82" t="s">
        <v>359</v>
      </c>
      <c r="B154" s="83" t="s">
        <v>360</v>
      </c>
      <c r="C154" s="84" t="s">
        <v>49</v>
      </c>
      <c r="D154" s="52" t="s">
        <v>304</v>
      </c>
      <c r="E154" s="52" t="s">
        <v>51</v>
      </c>
      <c r="F154" s="85"/>
      <c r="G154" s="85"/>
      <c r="H154" s="85"/>
      <c r="I154" s="85"/>
      <c r="J154" s="85"/>
      <c r="K154" s="85"/>
      <c r="L154" s="85"/>
      <c r="M154" s="85"/>
      <c r="N154" s="85"/>
      <c r="O154" s="85"/>
      <c r="P154" s="85"/>
      <c r="Q154" s="85"/>
      <c r="R154" s="85"/>
      <c r="S154" s="85"/>
      <c r="T154" s="85"/>
      <c r="U154" s="85"/>
      <c r="V154" s="85"/>
      <c r="W154" s="85" t="s">
        <v>341</v>
      </c>
      <c r="X154" s="85" t="s">
        <v>332</v>
      </c>
      <c r="Y154" s="85" t="s">
        <v>342</v>
      </c>
      <c r="Z154" s="85"/>
      <c r="AA154" s="85"/>
      <c r="AB154" s="85"/>
      <c r="AC154" s="12" t="s">
        <v>537</v>
      </c>
      <c r="AD154" s="46"/>
      <c r="AE154" s="46" t="s">
        <v>538</v>
      </c>
      <c r="AF154" s="120" t="s">
        <v>339</v>
      </c>
      <c r="AG154" s="119" t="s">
        <v>234</v>
      </c>
      <c r="AH154" s="91">
        <v>6587.6</v>
      </c>
      <c r="AI154" s="91">
        <v>5860.7</v>
      </c>
      <c r="AJ154" s="91">
        <v>7101.8</v>
      </c>
      <c r="AK154" s="91">
        <v>7092.3</v>
      </c>
      <c r="AL154" s="91">
        <v>6383</v>
      </c>
      <c r="AM154" s="91">
        <v>6383</v>
      </c>
      <c r="AN154" s="91">
        <v>6249.8</v>
      </c>
      <c r="AO154" s="91">
        <v>5792.6</v>
      </c>
      <c r="AP154" s="91">
        <f>7101.8-349.3</f>
        <v>6752.5</v>
      </c>
      <c r="AQ154" s="91">
        <f>7092.3-296.1</f>
        <v>6796.2</v>
      </c>
      <c r="AR154" s="91">
        <f>6383-208.5</f>
        <v>6174.5</v>
      </c>
      <c r="AS154" s="91">
        <f>6383-208.5</f>
        <v>6174.5</v>
      </c>
      <c r="AT154" s="91">
        <v>5860.7</v>
      </c>
      <c r="AU154" s="91">
        <v>7101.8</v>
      </c>
      <c r="AV154" s="91">
        <v>7092.3</v>
      </c>
      <c r="AW154" s="91">
        <v>5792.6</v>
      </c>
      <c r="AX154" s="91">
        <f>7101.8-349.3</f>
        <v>6752.5</v>
      </c>
      <c r="AY154" s="91">
        <f>7092.3-296.1</f>
        <v>6796.2</v>
      </c>
      <c r="AZ154" s="92" t="s">
        <v>59</v>
      </c>
      <c r="BA154" s="2"/>
    </row>
    <row r="155" spans="1:53" ht="220.5" customHeight="1" x14ac:dyDescent="0.3">
      <c r="A155" s="82"/>
      <c r="B155" s="83"/>
      <c r="C155" s="84"/>
      <c r="D155" s="52"/>
      <c r="E155" s="52"/>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13" t="s">
        <v>557</v>
      </c>
      <c r="AD155" s="52" t="s">
        <v>565</v>
      </c>
      <c r="AE155" s="4" t="s">
        <v>556</v>
      </c>
      <c r="AF155" s="120"/>
      <c r="AG155" s="119"/>
      <c r="AH155" s="91"/>
      <c r="AI155" s="91"/>
      <c r="AJ155" s="91"/>
      <c r="AK155" s="91"/>
      <c r="AL155" s="91"/>
      <c r="AM155" s="91"/>
      <c r="AN155" s="91"/>
      <c r="AO155" s="91"/>
      <c r="AP155" s="91"/>
      <c r="AQ155" s="91"/>
      <c r="AR155" s="91"/>
      <c r="AS155" s="91"/>
      <c r="AT155" s="91"/>
      <c r="AU155" s="91"/>
      <c r="AV155" s="91"/>
      <c r="AW155" s="91"/>
      <c r="AX155" s="91"/>
      <c r="AY155" s="91"/>
      <c r="AZ155" s="92"/>
      <c r="BA155" s="2"/>
    </row>
    <row r="156" spans="1:53" ht="259.5" customHeight="1" x14ac:dyDescent="0.3">
      <c r="A156" s="82"/>
      <c r="B156" s="83"/>
      <c r="C156" s="84"/>
      <c r="D156" s="52"/>
      <c r="E156" s="52"/>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4" t="s">
        <v>496</v>
      </c>
      <c r="AD156" s="4"/>
      <c r="AE156" s="4" t="s">
        <v>497</v>
      </c>
      <c r="AF156" s="120"/>
      <c r="AG156" s="119"/>
      <c r="AH156" s="91"/>
      <c r="AI156" s="91"/>
      <c r="AJ156" s="91"/>
      <c r="AK156" s="91"/>
      <c r="AL156" s="91"/>
      <c r="AM156" s="91"/>
      <c r="AN156" s="91"/>
      <c r="AO156" s="91"/>
      <c r="AP156" s="91"/>
      <c r="AQ156" s="91"/>
      <c r="AR156" s="91"/>
      <c r="AS156" s="91"/>
      <c r="AT156" s="91"/>
      <c r="AU156" s="91"/>
      <c r="AV156" s="91"/>
      <c r="AW156" s="91"/>
      <c r="AX156" s="91"/>
      <c r="AY156" s="91"/>
      <c r="AZ156" s="92"/>
      <c r="BA156" s="2"/>
    </row>
    <row r="157" spans="1:53" ht="326.25" customHeight="1" x14ac:dyDescent="0.3">
      <c r="A157" s="82"/>
      <c r="B157" s="83"/>
      <c r="C157" s="84"/>
      <c r="D157" s="52"/>
      <c r="E157" s="52"/>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190" t="s">
        <v>494</v>
      </c>
      <c r="AD157" s="191"/>
      <c r="AE157" s="191" t="s">
        <v>495</v>
      </c>
      <c r="AF157" s="120"/>
      <c r="AG157" s="119"/>
      <c r="AH157" s="91"/>
      <c r="AI157" s="91"/>
      <c r="AJ157" s="91"/>
      <c r="AK157" s="91"/>
      <c r="AL157" s="91"/>
      <c r="AM157" s="91"/>
      <c r="AN157" s="91"/>
      <c r="AO157" s="91"/>
      <c r="AP157" s="91"/>
      <c r="AQ157" s="91"/>
      <c r="AR157" s="91"/>
      <c r="AS157" s="91"/>
      <c r="AT157" s="91"/>
      <c r="AU157" s="91"/>
      <c r="AV157" s="91"/>
      <c r="AW157" s="91"/>
      <c r="AX157" s="91"/>
      <c r="AY157" s="91"/>
      <c r="AZ157" s="92"/>
      <c r="BA157" s="2"/>
    </row>
    <row r="158" spans="1:53" ht="258.75" customHeight="1" x14ac:dyDescent="0.3">
      <c r="A158" s="82" t="s">
        <v>361</v>
      </c>
      <c r="B158" s="83" t="s">
        <v>362</v>
      </c>
      <c r="C158" s="84" t="s">
        <v>49</v>
      </c>
      <c r="D158" s="52" t="s">
        <v>304</v>
      </c>
      <c r="E158" s="52" t="s">
        <v>51</v>
      </c>
      <c r="F158" s="85"/>
      <c r="G158" s="85"/>
      <c r="H158" s="85"/>
      <c r="I158" s="85"/>
      <c r="J158" s="85"/>
      <c r="K158" s="85"/>
      <c r="L158" s="85"/>
      <c r="M158" s="85"/>
      <c r="N158" s="85"/>
      <c r="O158" s="85"/>
      <c r="P158" s="85"/>
      <c r="Q158" s="85"/>
      <c r="R158" s="85"/>
      <c r="S158" s="85"/>
      <c r="T158" s="85"/>
      <c r="U158" s="85"/>
      <c r="V158" s="85"/>
      <c r="W158" s="85" t="s">
        <v>363</v>
      </c>
      <c r="X158" s="85" t="s">
        <v>306</v>
      </c>
      <c r="Y158" s="85" t="s">
        <v>364</v>
      </c>
      <c r="Z158" s="85"/>
      <c r="AA158" s="85"/>
      <c r="AB158" s="85"/>
      <c r="AC158" s="13" t="s">
        <v>496</v>
      </c>
      <c r="AD158" s="7"/>
      <c r="AE158" s="7" t="s">
        <v>497</v>
      </c>
      <c r="AF158" s="120" t="s">
        <v>339</v>
      </c>
      <c r="AG158" s="119" t="s">
        <v>365</v>
      </c>
      <c r="AH158" s="91">
        <v>2864.6</v>
      </c>
      <c r="AI158" s="91">
        <v>2845.4</v>
      </c>
      <c r="AJ158" s="91">
        <v>2299.6</v>
      </c>
      <c r="AK158" s="91">
        <v>2787.1</v>
      </c>
      <c r="AL158" s="91">
        <v>2787.2</v>
      </c>
      <c r="AM158" s="91">
        <v>2787.2</v>
      </c>
      <c r="AN158" s="91">
        <v>2864.6</v>
      </c>
      <c r="AO158" s="91">
        <v>2845.4</v>
      </c>
      <c r="AP158" s="91">
        <v>2299.6</v>
      </c>
      <c r="AQ158" s="91">
        <v>2787.1</v>
      </c>
      <c r="AR158" s="91">
        <v>2787.2</v>
      </c>
      <c r="AS158" s="91">
        <v>2787.2</v>
      </c>
      <c r="AT158" s="91">
        <v>2845.4</v>
      </c>
      <c r="AU158" s="91">
        <v>2299.6</v>
      </c>
      <c r="AV158" s="91">
        <v>2787.1</v>
      </c>
      <c r="AW158" s="91">
        <v>2845.4</v>
      </c>
      <c r="AX158" s="91">
        <v>2299.6</v>
      </c>
      <c r="AY158" s="91">
        <v>2787.1</v>
      </c>
      <c r="AZ158" s="92" t="s">
        <v>59</v>
      </c>
      <c r="BA158" s="2"/>
    </row>
    <row r="159" spans="1:53" ht="270" customHeight="1" x14ac:dyDescent="0.3">
      <c r="A159" s="82" t="s">
        <v>366</v>
      </c>
      <c r="B159" s="83" t="s">
        <v>367</v>
      </c>
      <c r="C159" s="84" t="s">
        <v>49</v>
      </c>
      <c r="D159" s="52" t="s">
        <v>304</v>
      </c>
      <c r="E159" s="52" t="s">
        <v>51</v>
      </c>
      <c r="F159" s="85"/>
      <c r="G159" s="85"/>
      <c r="H159" s="85"/>
      <c r="I159" s="85"/>
      <c r="J159" s="85"/>
      <c r="K159" s="85"/>
      <c r="L159" s="85"/>
      <c r="M159" s="85"/>
      <c r="N159" s="85"/>
      <c r="O159" s="85"/>
      <c r="P159" s="85"/>
      <c r="Q159" s="85"/>
      <c r="R159" s="85"/>
      <c r="S159" s="85"/>
      <c r="T159" s="85"/>
      <c r="U159" s="85"/>
      <c r="V159" s="85"/>
      <c r="W159" s="85" t="s">
        <v>368</v>
      </c>
      <c r="X159" s="85" t="s">
        <v>306</v>
      </c>
      <c r="Y159" s="85" t="s">
        <v>369</v>
      </c>
      <c r="Z159" s="85" t="s">
        <v>370</v>
      </c>
      <c r="AA159" s="85" t="s">
        <v>56</v>
      </c>
      <c r="AB159" s="85" t="s">
        <v>371</v>
      </c>
      <c r="AC159" s="105" t="s">
        <v>486</v>
      </c>
      <c r="AD159" s="52" t="s">
        <v>565</v>
      </c>
      <c r="AE159" s="52" t="s">
        <v>614</v>
      </c>
      <c r="AF159" s="120" t="s">
        <v>372</v>
      </c>
      <c r="AG159" s="119" t="s">
        <v>234</v>
      </c>
      <c r="AH159" s="91">
        <v>428.3</v>
      </c>
      <c r="AI159" s="91">
        <v>425.7</v>
      </c>
      <c r="AJ159" s="91">
        <v>543.6</v>
      </c>
      <c r="AK159" s="91">
        <v>543.6</v>
      </c>
      <c r="AL159" s="91">
        <v>543.6</v>
      </c>
      <c r="AM159" s="91">
        <v>543.6</v>
      </c>
      <c r="AN159" s="91">
        <v>421.8</v>
      </c>
      <c r="AO159" s="91">
        <v>420</v>
      </c>
      <c r="AP159" s="91">
        <f>543.6-8.3</f>
        <v>535.30000000000007</v>
      </c>
      <c r="AQ159" s="91">
        <v>543.6</v>
      </c>
      <c r="AR159" s="91">
        <v>543.6</v>
      </c>
      <c r="AS159" s="91">
        <v>543.6</v>
      </c>
      <c r="AT159" s="91">
        <v>425.7</v>
      </c>
      <c r="AU159" s="91">
        <v>543.6</v>
      </c>
      <c r="AV159" s="91">
        <v>543.6</v>
      </c>
      <c r="AW159" s="91">
        <v>420</v>
      </c>
      <c r="AX159" s="91">
        <f>543.6-8.3</f>
        <v>535.30000000000007</v>
      </c>
      <c r="AY159" s="91">
        <v>543.6</v>
      </c>
      <c r="AZ159" s="92" t="s">
        <v>59</v>
      </c>
      <c r="BA159" s="2"/>
    </row>
    <row r="160" spans="1:53" ht="270" customHeight="1" x14ac:dyDescent="0.3">
      <c r="A160" s="82"/>
      <c r="B160" s="83"/>
      <c r="C160" s="84"/>
      <c r="D160" s="52"/>
      <c r="E160" s="52"/>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15" t="s">
        <v>492</v>
      </c>
      <c r="AD160" s="52" t="s">
        <v>565</v>
      </c>
      <c r="AE160" s="52" t="s">
        <v>615</v>
      </c>
      <c r="AF160" s="120"/>
      <c r="AG160" s="119"/>
      <c r="AH160" s="91"/>
      <c r="AI160" s="91"/>
      <c r="AJ160" s="91"/>
      <c r="AK160" s="91"/>
      <c r="AL160" s="91"/>
      <c r="AM160" s="91"/>
      <c r="AN160" s="91"/>
      <c r="AO160" s="91"/>
      <c r="AP160" s="91"/>
      <c r="AQ160" s="91"/>
      <c r="AR160" s="91"/>
      <c r="AS160" s="91"/>
      <c r="AT160" s="91"/>
      <c r="AU160" s="91"/>
      <c r="AV160" s="91"/>
      <c r="AW160" s="91"/>
      <c r="AX160" s="91"/>
      <c r="AY160" s="91"/>
      <c r="AZ160" s="92"/>
      <c r="BA160" s="2"/>
    </row>
    <row r="161" spans="1:53" ht="270" customHeight="1" x14ac:dyDescent="0.3">
      <c r="A161" s="82"/>
      <c r="B161" s="83"/>
      <c r="C161" s="84"/>
      <c r="D161" s="52"/>
      <c r="E161" s="52"/>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15" t="s">
        <v>494</v>
      </c>
      <c r="AD161" s="52" t="s">
        <v>565</v>
      </c>
      <c r="AE161" s="52" t="s">
        <v>618</v>
      </c>
      <c r="AF161" s="120"/>
      <c r="AG161" s="119"/>
      <c r="AH161" s="91"/>
      <c r="AI161" s="91"/>
      <c r="AJ161" s="91"/>
      <c r="AK161" s="91"/>
      <c r="AL161" s="91"/>
      <c r="AM161" s="91"/>
      <c r="AN161" s="91"/>
      <c r="AO161" s="91"/>
      <c r="AP161" s="91"/>
      <c r="AQ161" s="91"/>
      <c r="AR161" s="91"/>
      <c r="AS161" s="91"/>
      <c r="AT161" s="91"/>
      <c r="AU161" s="91"/>
      <c r="AV161" s="91"/>
      <c r="AW161" s="91"/>
      <c r="AX161" s="91"/>
      <c r="AY161" s="91"/>
      <c r="AZ161" s="92"/>
      <c r="BA161" s="2"/>
    </row>
    <row r="162" spans="1:53" ht="270" customHeight="1" x14ac:dyDescent="0.3">
      <c r="A162" s="82"/>
      <c r="B162" s="83"/>
      <c r="C162" s="84"/>
      <c r="D162" s="52"/>
      <c r="E162" s="52"/>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5" t="s">
        <v>496</v>
      </c>
      <c r="AD162" s="52" t="s">
        <v>565</v>
      </c>
      <c r="AE162" s="52" t="s">
        <v>619</v>
      </c>
      <c r="AF162" s="120"/>
      <c r="AG162" s="119"/>
      <c r="AH162" s="91"/>
      <c r="AI162" s="91"/>
      <c r="AJ162" s="91"/>
      <c r="AK162" s="91"/>
      <c r="AL162" s="91"/>
      <c r="AM162" s="91"/>
      <c r="AN162" s="91"/>
      <c r="AO162" s="91"/>
      <c r="AP162" s="91"/>
      <c r="AQ162" s="91"/>
      <c r="AR162" s="91"/>
      <c r="AS162" s="91"/>
      <c r="AT162" s="91"/>
      <c r="AU162" s="91"/>
      <c r="AV162" s="91"/>
      <c r="AW162" s="91"/>
      <c r="AX162" s="91"/>
      <c r="AY162" s="91"/>
      <c r="AZ162" s="92"/>
      <c r="BA162" s="2"/>
    </row>
    <row r="163" spans="1:53" ht="270" customHeight="1" x14ac:dyDescent="0.3">
      <c r="A163" s="82"/>
      <c r="B163" s="83"/>
      <c r="C163" s="84"/>
      <c r="D163" s="52"/>
      <c r="E163" s="52"/>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26" t="s">
        <v>504</v>
      </c>
      <c r="AD163" s="52" t="s">
        <v>565</v>
      </c>
      <c r="AE163" s="52" t="s">
        <v>620</v>
      </c>
      <c r="AF163" s="120"/>
      <c r="AG163" s="119"/>
      <c r="AH163" s="91"/>
      <c r="AI163" s="91"/>
      <c r="AJ163" s="91"/>
      <c r="AK163" s="91"/>
      <c r="AL163" s="91"/>
      <c r="AM163" s="91"/>
      <c r="AN163" s="91"/>
      <c r="AO163" s="91"/>
      <c r="AP163" s="91"/>
      <c r="AQ163" s="91"/>
      <c r="AR163" s="91"/>
      <c r="AS163" s="91"/>
      <c r="AT163" s="91"/>
      <c r="AU163" s="91"/>
      <c r="AV163" s="91"/>
      <c r="AW163" s="91"/>
      <c r="AX163" s="91"/>
      <c r="AY163" s="91"/>
      <c r="AZ163" s="92"/>
      <c r="BA163" s="2"/>
    </row>
    <row r="164" spans="1:53" ht="270" customHeight="1" x14ac:dyDescent="0.3">
      <c r="A164" s="82"/>
      <c r="B164" s="83"/>
      <c r="C164" s="84"/>
      <c r="D164" s="52"/>
      <c r="E164" s="52"/>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21" t="s">
        <v>558</v>
      </c>
      <c r="AD164" s="52" t="s">
        <v>565</v>
      </c>
      <c r="AE164" s="52" t="s">
        <v>621</v>
      </c>
      <c r="AF164" s="120"/>
      <c r="AG164" s="119"/>
      <c r="AH164" s="91"/>
      <c r="AI164" s="91"/>
      <c r="AJ164" s="91"/>
      <c r="AK164" s="91"/>
      <c r="AL164" s="91"/>
      <c r="AM164" s="91"/>
      <c r="AN164" s="91"/>
      <c r="AO164" s="91"/>
      <c r="AP164" s="91"/>
      <c r="AQ164" s="91"/>
      <c r="AR164" s="91"/>
      <c r="AS164" s="91"/>
      <c r="AT164" s="91"/>
      <c r="AU164" s="91"/>
      <c r="AV164" s="91"/>
      <c r="AW164" s="91"/>
      <c r="AX164" s="91"/>
      <c r="AY164" s="91"/>
      <c r="AZ164" s="92"/>
      <c r="BA164" s="2"/>
    </row>
    <row r="165" spans="1:53" ht="292.5" customHeight="1" x14ac:dyDescent="0.3">
      <c r="A165" s="82" t="s">
        <v>373</v>
      </c>
      <c r="B165" s="83" t="s">
        <v>374</v>
      </c>
      <c r="C165" s="84" t="s">
        <v>49</v>
      </c>
      <c r="D165" s="52" t="s">
        <v>304</v>
      </c>
      <c r="E165" s="52" t="s">
        <v>51</v>
      </c>
      <c r="F165" s="85"/>
      <c r="G165" s="85"/>
      <c r="H165" s="85"/>
      <c r="I165" s="85"/>
      <c r="J165" s="85"/>
      <c r="K165" s="85"/>
      <c r="L165" s="85"/>
      <c r="M165" s="85"/>
      <c r="N165" s="85"/>
      <c r="O165" s="85"/>
      <c r="P165" s="85"/>
      <c r="Q165" s="85"/>
      <c r="R165" s="85"/>
      <c r="S165" s="85"/>
      <c r="T165" s="85"/>
      <c r="U165" s="85"/>
      <c r="V165" s="85"/>
      <c r="W165" s="85" t="s">
        <v>375</v>
      </c>
      <c r="X165" s="85" t="s">
        <v>376</v>
      </c>
      <c r="Y165" s="85" t="s">
        <v>377</v>
      </c>
      <c r="Z165" s="85"/>
      <c r="AA165" s="85"/>
      <c r="AB165" s="85"/>
      <c r="AC165" s="52"/>
      <c r="AD165" s="52"/>
      <c r="AE165" s="52"/>
      <c r="AF165" s="120" t="s">
        <v>378</v>
      </c>
      <c r="AG165" s="119" t="s">
        <v>148</v>
      </c>
      <c r="AH165" s="91">
        <v>1331.3</v>
      </c>
      <c r="AI165" s="91">
        <v>1319.9</v>
      </c>
      <c r="AJ165" s="91" t="s">
        <v>65</v>
      </c>
      <c r="AK165" s="91" t="s">
        <v>65</v>
      </c>
      <c r="AL165" s="91" t="s">
        <v>65</v>
      </c>
      <c r="AM165" s="91" t="s">
        <v>65</v>
      </c>
      <c r="AN165" s="91">
        <v>1331.3</v>
      </c>
      <c r="AO165" s="91">
        <v>1319.9</v>
      </c>
      <c r="AP165" s="91" t="s">
        <v>65</v>
      </c>
      <c r="AQ165" s="91" t="s">
        <v>65</v>
      </c>
      <c r="AR165" s="91" t="s">
        <v>65</v>
      </c>
      <c r="AS165" s="91" t="s">
        <v>65</v>
      </c>
      <c r="AT165" s="91">
        <v>1319.9</v>
      </c>
      <c r="AU165" s="91" t="s">
        <v>65</v>
      </c>
      <c r="AV165" s="91" t="s">
        <v>65</v>
      </c>
      <c r="AW165" s="91">
        <v>1319.9</v>
      </c>
      <c r="AX165" s="91" t="s">
        <v>65</v>
      </c>
      <c r="AY165" s="91" t="s">
        <v>65</v>
      </c>
      <c r="AZ165" s="92" t="s">
        <v>59</v>
      </c>
      <c r="BA165" s="2"/>
    </row>
    <row r="166" spans="1:53" ht="127.5" customHeight="1" x14ac:dyDescent="0.3">
      <c r="A166" s="93"/>
      <c r="B166" s="94"/>
      <c r="C166" s="95" t="s">
        <v>379</v>
      </c>
      <c r="D166" s="60" t="s">
        <v>380</v>
      </c>
      <c r="E166" s="60" t="s">
        <v>381</v>
      </c>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60"/>
      <c r="AD166" s="60"/>
      <c r="AE166" s="60"/>
      <c r="AF166" s="103"/>
      <c r="AG166" s="102"/>
      <c r="AH166" s="101" t="s">
        <v>65</v>
      </c>
      <c r="AI166" s="101" t="s">
        <v>65</v>
      </c>
      <c r="AJ166" s="101" t="s">
        <v>65</v>
      </c>
      <c r="AK166" s="101" t="s">
        <v>65</v>
      </c>
      <c r="AL166" s="101" t="s">
        <v>65</v>
      </c>
      <c r="AM166" s="101" t="s">
        <v>65</v>
      </c>
      <c r="AN166" s="101" t="s">
        <v>65</v>
      </c>
      <c r="AO166" s="101" t="s">
        <v>65</v>
      </c>
      <c r="AP166" s="101" t="s">
        <v>65</v>
      </c>
      <c r="AQ166" s="101" t="s">
        <v>65</v>
      </c>
      <c r="AR166" s="101" t="s">
        <v>65</v>
      </c>
      <c r="AS166" s="101" t="s">
        <v>65</v>
      </c>
      <c r="AT166" s="101" t="s">
        <v>65</v>
      </c>
      <c r="AU166" s="101" t="s">
        <v>65</v>
      </c>
      <c r="AV166" s="101" t="s">
        <v>65</v>
      </c>
      <c r="AW166" s="101" t="s">
        <v>65</v>
      </c>
      <c r="AX166" s="101" t="s">
        <v>65</v>
      </c>
      <c r="AY166" s="101" t="s">
        <v>65</v>
      </c>
      <c r="AZ166" s="101"/>
      <c r="BA166" s="2"/>
    </row>
    <row r="167" spans="1:53" ht="337.5" customHeight="1" x14ac:dyDescent="0.3">
      <c r="A167" s="82" t="s">
        <v>382</v>
      </c>
      <c r="B167" s="83" t="s">
        <v>383</v>
      </c>
      <c r="C167" s="84" t="s">
        <v>49</v>
      </c>
      <c r="D167" s="52" t="s">
        <v>304</v>
      </c>
      <c r="E167" s="52" t="s">
        <v>51</v>
      </c>
      <c r="F167" s="85"/>
      <c r="G167" s="85"/>
      <c r="H167" s="85"/>
      <c r="I167" s="85"/>
      <c r="J167" s="85"/>
      <c r="K167" s="85"/>
      <c r="L167" s="85"/>
      <c r="M167" s="85"/>
      <c r="N167" s="85"/>
      <c r="O167" s="85"/>
      <c r="P167" s="85"/>
      <c r="Q167" s="85"/>
      <c r="R167" s="85"/>
      <c r="S167" s="85"/>
      <c r="T167" s="85"/>
      <c r="U167" s="85"/>
      <c r="V167" s="85"/>
      <c r="W167" s="85" t="s">
        <v>384</v>
      </c>
      <c r="X167" s="85" t="s">
        <v>332</v>
      </c>
      <c r="Y167" s="85" t="s">
        <v>385</v>
      </c>
      <c r="Z167" s="85" t="s">
        <v>386</v>
      </c>
      <c r="AA167" s="85" t="s">
        <v>56</v>
      </c>
      <c r="AB167" s="85" t="s">
        <v>387</v>
      </c>
      <c r="AC167" s="52"/>
      <c r="AD167" s="52"/>
      <c r="AE167" s="52"/>
      <c r="AF167" s="120" t="s">
        <v>378</v>
      </c>
      <c r="AG167" s="119" t="s">
        <v>388</v>
      </c>
      <c r="AH167" s="91">
        <v>17.5</v>
      </c>
      <c r="AI167" s="91">
        <v>17.5</v>
      </c>
      <c r="AJ167" s="91">
        <v>18.600000000000001</v>
      </c>
      <c r="AK167" s="91">
        <v>19.7</v>
      </c>
      <c r="AL167" s="91">
        <v>19.600000000000001</v>
      </c>
      <c r="AM167" s="91">
        <v>19.5</v>
      </c>
      <c r="AN167" s="91">
        <v>17.5</v>
      </c>
      <c r="AO167" s="91">
        <v>17.5</v>
      </c>
      <c r="AP167" s="91">
        <v>18.600000000000001</v>
      </c>
      <c r="AQ167" s="91">
        <v>19.7</v>
      </c>
      <c r="AR167" s="91">
        <v>19.600000000000001</v>
      </c>
      <c r="AS167" s="91">
        <v>19.5</v>
      </c>
      <c r="AT167" s="91">
        <v>17.5</v>
      </c>
      <c r="AU167" s="91">
        <v>18.600000000000001</v>
      </c>
      <c r="AV167" s="91">
        <v>19.7</v>
      </c>
      <c r="AW167" s="91">
        <v>17.5</v>
      </c>
      <c r="AX167" s="91">
        <v>18.600000000000001</v>
      </c>
      <c r="AY167" s="91">
        <v>19.7</v>
      </c>
      <c r="AZ167" s="92" t="s">
        <v>59</v>
      </c>
      <c r="BA167" s="2"/>
    </row>
    <row r="168" spans="1:53" ht="198" customHeight="1" x14ac:dyDescent="0.3">
      <c r="A168" s="82" t="s">
        <v>389</v>
      </c>
      <c r="B168" s="83" t="s">
        <v>390</v>
      </c>
      <c r="C168" s="84" t="s">
        <v>49</v>
      </c>
      <c r="D168" s="52" t="s">
        <v>304</v>
      </c>
      <c r="E168" s="52" t="s">
        <v>51</v>
      </c>
      <c r="F168" s="85"/>
      <c r="G168" s="85"/>
      <c r="H168" s="85"/>
      <c r="I168" s="85"/>
      <c r="J168" s="85"/>
      <c r="K168" s="85"/>
      <c r="L168" s="85"/>
      <c r="M168" s="85"/>
      <c r="N168" s="85"/>
      <c r="O168" s="85"/>
      <c r="P168" s="85"/>
      <c r="Q168" s="85"/>
      <c r="R168" s="85"/>
      <c r="S168" s="85"/>
      <c r="T168" s="85"/>
      <c r="U168" s="85"/>
      <c r="V168" s="85"/>
      <c r="W168" s="85" t="s">
        <v>391</v>
      </c>
      <c r="X168" s="85" t="s">
        <v>56</v>
      </c>
      <c r="Y168" s="85" t="s">
        <v>67</v>
      </c>
      <c r="Z168" s="85"/>
      <c r="AA168" s="85"/>
      <c r="AB168" s="85"/>
      <c r="AC168" s="105" t="s">
        <v>486</v>
      </c>
      <c r="AD168" s="52" t="s">
        <v>565</v>
      </c>
      <c r="AE168" s="52" t="s">
        <v>614</v>
      </c>
      <c r="AF168" s="120" t="s">
        <v>378</v>
      </c>
      <c r="AG168" s="119" t="s">
        <v>148</v>
      </c>
      <c r="AH168" s="91">
        <v>1142.9000000000001</v>
      </c>
      <c r="AI168" s="91">
        <v>966.3</v>
      </c>
      <c r="AJ168" s="91">
        <v>1090.3</v>
      </c>
      <c r="AK168" s="91">
        <v>1133.9000000000001</v>
      </c>
      <c r="AL168" s="91">
        <v>1133.9000000000001</v>
      </c>
      <c r="AM168" s="91">
        <v>1133.9000000000001</v>
      </c>
      <c r="AN168" s="91">
        <v>1142.9000000000001</v>
      </c>
      <c r="AO168" s="91">
        <v>966.3</v>
      </c>
      <c r="AP168" s="91">
        <v>1090.3</v>
      </c>
      <c r="AQ168" s="91">
        <v>1133.9000000000001</v>
      </c>
      <c r="AR168" s="91">
        <v>1133.9000000000001</v>
      </c>
      <c r="AS168" s="91">
        <v>1133.9000000000001</v>
      </c>
      <c r="AT168" s="91">
        <v>966.3</v>
      </c>
      <c r="AU168" s="91">
        <v>1090.3</v>
      </c>
      <c r="AV168" s="91">
        <v>1133.9000000000001</v>
      </c>
      <c r="AW168" s="91">
        <v>966.3</v>
      </c>
      <c r="AX168" s="91">
        <v>1090.3</v>
      </c>
      <c r="AY168" s="91">
        <v>1133.9000000000001</v>
      </c>
      <c r="AZ168" s="92" t="s">
        <v>59</v>
      </c>
      <c r="BA168" s="2"/>
    </row>
    <row r="169" spans="1:53" ht="240" customHeight="1" x14ac:dyDescent="0.3">
      <c r="A169" s="93"/>
      <c r="B169" s="94"/>
      <c r="C169" s="95"/>
      <c r="D169" s="60"/>
      <c r="E169" s="60"/>
      <c r="F169" s="96"/>
      <c r="G169" s="96"/>
      <c r="H169" s="96"/>
      <c r="I169" s="96"/>
      <c r="J169" s="96"/>
      <c r="K169" s="96"/>
      <c r="L169" s="96"/>
      <c r="M169" s="96"/>
      <c r="N169" s="96"/>
      <c r="O169" s="96"/>
      <c r="P169" s="96"/>
      <c r="Q169" s="96"/>
      <c r="R169" s="96"/>
      <c r="S169" s="96"/>
      <c r="T169" s="96"/>
      <c r="U169" s="96"/>
      <c r="V169" s="96"/>
      <c r="W169" s="96" t="s">
        <v>392</v>
      </c>
      <c r="X169" s="96" t="s">
        <v>56</v>
      </c>
      <c r="Y169" s="96" t="s">
        <v>135</v>
      </c>
      <c r="Z169" s="96"/>
      <c r="AA169" s="96"/>
      <c r="AB169" s="96"/>
      <c r="AC169" s="15" t="s">
        <v>492</v>
      </c>
      <c r="AD169" s="60" t="s">
        <v>565</v>
      </c>
      <c r="AE169" s="60" t="s">
        <v>616</v>
      </c>
      <c r="AF169" s="103"/>
      <c r="AG169" s="102"/>
      <c r="AH169" s="101" t="s">
        <v>65</v>
      </c>
      <c r="AI169" s="101" t="s">
        <v>65</v>
      </c>
      <c r="AJ169" s="101" t="s">
        <v>65</v>
      </c>
      <c r="AK169" s="101" t="s">
        <v>65</v>
      </c>
      <c r="AL169" s="101" t="s">
        <v>65</v>
      </c>
      <c r="AM169" s="101" t="s">
        <v>65</v>
      </c>
      <c r="AN169" s="101" t="s">
        <v>65</v>
      </c>
      <c r="AO169" s="101" t="s">
        <v>65</v>
      </c>
      <c r="AP169" s="101" t="s">
        <v>65</v>
      </c>
      <c r="AQ169" s="101" t="s">
        <v>65</v>
      </c>
      <c r="AR169" s="101" t="s">
        <v>65</v>
      </c>
      <c r="AS169" s="101" t="s">
        <v>65</v>
      </c>
      <c r="AT169" s="101" t="s">
        <v>65</v>
      </c>
      <c r="AU169" s="101" t="s">
        <v>65</v>
      </c>
      <c r="AV169" s="101" t="s">
        <v>65</v>
      </c>
      <c r="AW169" s="101" t="s">
        <v>65</v>
      </c>
      <c r="AX169" s="101" t="s">
        <v>65</v>
      </c>
      <c r="AY169" s="101" t="s">
        <v>65</v>
      </c>
      <c r="AZ169" s="101"/>
      <c r="BA169" s="2"/>
    </row>
    <row r="170" spans="1:53" ht="240" customHeight="1" x14ac:dyDescent="0.3">
      <c r="A170" s="93"/>
      <c r="B170" s="94"/>
      <c r="C170" s="95"/>
      <c r="D170" s="60"/>
      <c r="E170" s="60"/>
      <c r="F170" s="96"/>
      <c r="G170" s="96"/>
      <c r="H170" s="96"/>
      <c r="I170" s="96"/>
      <c r="J170" s="96"/>
      <c r="K170" s="96"/>
      <c r="L170" s="96"/>
      <c r="M170" s="96"/>
      <c r="N170" s="96"/>
      <c r="O170" s="96"/>
      <c r="P170" s="96"/>
      <c r="Q170" s="96"/>
      <c r="R170" s="96"/>
      <c r="S170" s="96"/>
      <c r="T170" s="96"/>
      <c r="U170" s="96"/>
      <c r="V170" s="96"/>
      <c r="W170" s="96" t="s">
        <v>393</v>
      </c>
      <c r="X170" s="96" t="s">
        <v>394</v>
      </c>
      <c r="Y170" s="96" t="s">
        <v>395</v>
      </c>
      <c r="Z170" s="96"/>
      <c r="AA170" s="96"/>
      <c r="AB170" s="96"/>
      <c r="AC170" s="15" t="s">
        <v>494</v>
      </c>
      <c r="AD170" s="60" t="s">
        <v>565</v>
      </c>
      <c r="AE170" s="60" t="s">
        <v>617</v>
      </c>
      <c r="AF170" s="103"/>
      <c r="AG170" s="102"/>
      <c r="AH170" s="101" t="s">
        <v>65</v>
      </c>
      <c r="AI170" s="101" t="s">
        <v>65</v>
      </c>
      <c r="AJ170" s="101" t="s">
        <v>65</v>
      </c>
      <c r="AK170" s="101" t="s">
        <v>65</v>
      </c>
      <c r="AL170" s="101" t="s">
        <v>65</v>
      </c>
      <c r="AM170" s="101" t="s">
        <v>65</v>
      </c>
      <c r="AN170" s="101" t="s">
        <v>65</v>
      </c>
      <c r="AO170" s="101" t="s">
        <v>65</v>
      </c>
      <c r="AP170" s="101" t="s">
        <v>65</v>
      </c>
      <c r="AQ170" s="101" t="s">
        <v>65</v>
      </c>
      <c r="AR170" s="101" t="s">
        <v>65</v>
      </c>
      <c r="AS170" s="101" t="s">
        <v>65</v>
      </c>
      <c r="AT170" s="101" t="s">
        <v>65</v>
      </c>
      <c r="AU170" s="101" t="s">
        <v>65</v>
      </c>
      <c r="AV170" s="101" t="s">
        <v>65</v>
      </c>
      <c r="AW170" s="101" t="s">
        <v>65</v>
      </c>
      <c r="AX170" s="101" t="s">
        <v>65</v>
      </c>
      <c r="AY170" s="101" t="s">
        <v>65</v>
      </c>
      <c r="AZ170" s="101"/>
      <c r="BA170" s="2"/>
    </row>
    <row r="171" spans="1:53" ht="240" customHeight="1" x14ac:dyDescent="0.3">
      <c r="A171" s="93"/>
      <c r="B171" s="94"/>
      <c r="C171" s="95"/>
      <c r="D171" s="60"/>
      <c r="E171" s="60"/>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5" t="s">
        <v>496</v>
      </c>
      <c r="AD171" s="60" t="s">
        <v>565</v>
      </c>
      <c r="AE171" s="60" t="s">
        <v>619</v>
      </c>
      <c r="AF171" s="103"/>
      <c r="AG171" s="102"/>
      <c r="AH171" s="101"/>
      <c r="AI171" s="101"/>
      <c r="AJ171" s="101"/>
      <c r="AK171" s="101"/>
      <c r="AL171" s="101"/>
      <c r="AM171" s="101"/>
      <c r="AN171" s="101"/>
      <c r="AO171" s="101"/>
      <c r="AP171" s="101"/>
      <c r="AQ171" s="101"/>
      <c r="AR171" s="101"/>
      <c r="AS171" s="101"/>
      <c r="AT171" s="101"/>
      <c r="AU171" s="101"/>
      <c r="AV171" s="101"/>
      <c r="AW171" s="101"/>
      <c r="AX171" s="101"/>
      <c r="AY171" s="101"/>
      <c r="AZ171" s="101"/>
      <c r="BA171" s="2"/>
    </row>
    <row r="172" spans="1:53" ht="240" customHeight="1" x14ac:dyDescent="0.3">
      <c r="A172" s="93"/>
      <c r="B172" s="94"/>
      <c r="C172" s="95"/>
      <c r="D172" s="60"/>
      <c r="E172" s="60"/>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26" t="s">
        <v>504</v>
      </c>
      <c r="AD172" s="60" t="s">
        <v>565</v>
      </c>
      <c r="AE172" s="60" t="s">
        <v>620</v>
      </c>
      <c r="AF172" s="103"/>
      <c r="AG172" s="102"/>
      <c r="AH172" s="101"/>
      <c r="AI172" s="101"/>
      <c r="AJ172" s="101"/>
      <c r="AK172" s="101"/>
      <c r="AL172" s="101"/>
      <c r="AM172" s="101"/>
      <c r="AN172" s="101"/>
      <c r="AO172" s="101"/>
      <c r="AP172" s="101"/>
      <c r="AQ172" s="101"/>
      <c r="AR172" s="101"/>
      <c r="AS172" s="101"/>
      <c r="AT172" s="101"/>
      <c r="AU172" s="101"/>
      <c r="AV172" s="101"/>
      <c r="AW172" s="101"/>
      <c r="AX172" s="101"/>
      <c r="AY172" s="101"/>
      <c r="AZ172" s="101"/>
      <c r="BA172" s="2"/>
    </row>
    <row r="173" spans="1:53" ht="240" customHeight="1" x14ac:dyDescent="0.3">
      <c r="A173" s="93"/>
      <c r="B173" s="94"/>
      <c r="C173" s="95"/>
      <c r="D173" s="60"/>
      <c r="E173" s="60"/>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21" t="s">
        <v>558</v>
      </c>
      <c r="AD173" s="60" t="s">
        <v>565</v>
      </c>
      <c r="AE173" s="60" t="s">
        <v>621</v>
      </c>
      <c r="AF173" s="103"/>
      <c r="AG173" s="102"/>
      <c r="AH173" s="101"/>
      <c r="AI173" s="101"/>
      <c r="AJ173" s="101"/>
      <c r="AK173" s="101"/>
      <c r="AL173" s="101"/>
      <c r="AM173" s="101"/>
      <c r="AN173" s="101"/>
      <c r="AO173" s="101"/>
      <c r="AP173" s="101"/>
      <c r="AQ173" s="101"/>
      <c r="AR173" s="101"/>
      <c r="AS173" s="101"/>
      <c r="AT173" s="101"/>
      <c r="AU173" s="101"/>
      <c r="AV173" s="101"/>
      <c r="AW173" s="101"/>
      <c r="AX173" s="101"/>
      <c r="AY173" s="101"/>
      <c r="AZ173" s="101"/>
      <c r="BA173" s="2"/>
    </row>
    <row r="174" spans="1:53" s="62" customFormat="1" ht="78.75" customHeight="1" x14ac:dyDescent="0.3">
      <c r="A174" s="76" t="s">
        <v>396</v>
      </c>
      <c r="B174" s="77" t="s">
        <v>397</v>
      </c>
      <c r="C174" s="78" t="s">
        <v>42</v>
      </c>
      <c r="D174" s="78" t="s">
        <v>42</v>
      </c>
      <c r="E174" s="78" t="s">
        <v>42</v>
      </c>
      <c r="F174" s="79" t="s">
        <v>42</v>
      </c>
      <c r="G174" s="79" t="s">
        <v>42</v>
      </c>
      <c r="H174" s="79" t="s">
        <v>42</v>
      </c>
      <c r="I174" s="79" t="s">
        <v>42</v>
      </c>
      <c r="J174" s="79" t="s">
        <v>42</v>
      </c>
      <c r="K174" s="79" t="s">
        <v>42</v>
      </c>
      <c r="L174" s="79" t="s">
        <v>42</v>
      </c>
      <c r="M174" s="79" t="s">
        <v>42</v>
      </c>
      <c r="N174" s="79" t="s">
        <v>42</v>
      </c>
      <c r="O174" s="79" t="s">
        <v>42</v>
      </c>
      <c r="P174" s="79" t="s">
        <v>42</v>
      </c>
      <c r="Q174" s="79" t="s">
        <v>42</v>
      </c>
      <c r="R174" s="79" t="s">
        <v>42</v>
      </c>
      <c r="S174" s="79" t="s">
        <v>42</v>
      </c>
      <c r="T174" s="79" t="s">
        <v>42</v>
      </c>
      <c r="U174" s="79" t="s">
        <v>42</v>
      </c>
      <c r="V174" s="79" t="s">
        <v>42</v>
      </c>
      <c r="W174" s="79" t="s">
        <v>42</v>
      </c>
      <c r="X174" s="79" t="s">
        <v>42</v>
      </c>
      <c r="Y174" s="79" t="s">
        <v>42</v>
      </c>
      <c r="Z174" s="79" t="s">
        <v>42</v>
      </c>
      <c r="AA174" s="79" t="s">
        <v>42</v>
      </c>
      <c r="AB174" s="79" t="s">
        <v>42</v>
      </c>
      <c r="AC174" s="78" t="s">
        <v>42</v>
      </c>
      <c r="AD174" s="78" t="s">
        <v>42</v>
      </c>
      <c r="AE174" s="78" t="s">
        <v>42</v>
      </c>
      <c r="AF174" s="80" t="s">
        <v>42</v>
      </c>
      <c r="AG174" s="80" t="s">
        <v>42</v>
      </c>
      <c r="AH174" s="68">
        <v>143042.29999999999</v>
      </c>
      <c r="AI174" s="68">
        <v>138272.9</v>
      </c>
      <c r="AJ174" s="68">
        <f>AJ175+AJ176</f>
        <v>163484.9</v>
      </c>
      <c r="AK174" s="68">
        <f t="shared" ref="AK174:AM174" si="32">AK175+AK176</f>
        <v>134287</v>
      </c>
      <c r="AL174" s="68">
        <f t="shared" si="32"/>
        <v>133112.9</v>
      </c>
      <c r="AM174" s="68">
        <f t="shared" si="32"/>
        <v>136762.6</v>
      </c>
      <c r="AN174" s="68">
        <v>143042.29999999999</v>
      </c>
      <c r="AO174" s="68">
        <v>138272.9</v>
      </c>
      <c r="AP174" s="68">
        <f>AP175+AP176</f>
        <v>163484.9</v>
      </c>
      <c r="AQ174" s="68">
        <f t="shared" ref="AQ174:AS174" si="33">AQ175+AQ176</f>
        <v>134287</v>
      </c>
      <c r="AR174" s="68">
        <f t="shared" si="33"/>
        <v>133112.9</v>
      </c>
      <c r="AS174" s="68">
        <f t="shared" si="33"/>
        <v>136762.6</v>
      </c>
      <c r="AT174" s="68">
        <v>138272.9</v>
      </c>
      <c r="AU174" s="68">
        <f>AU175+AU176</f>
        <v>163484.9</v>
      </c>
      <c r="AV174" s="68">
        <f t="shared" ref="AV174" si="34">AV175+AV176</f>
        <v>134287</v>
      </c>
      <c r="AW174" s="68">
        <v>138272.9</v>
      </c>
      <c r="AX174" s="68">
        <f>AX175+AX176</f>
        <v>163484.9</v>
      </c>
      <c r="AY174" s="68">
        <f t="shared" ref="AY174" si="35">AY175+AY176</f>
        <v>134287</v>
      </c>
      <c r="AZ174" s="81"/>
      <c r="BA174" s="61"/>
    </row>
    <row r="175" spans="1:53" ht="48" customHeight="1" x14ac:dyDescent="0.3">
      <c r="A175" s="76" t="s">
        <v>398</v>
      </c>
      <c r="B175" s="77" t="s">
        <v>399</v>
      </c>
      <c r="C175" s="78" t="s">
        <v>42</v>
      </c>
      <c r="D175" s="78" t="s">
        <v>42</v>
      </c>
      <c r="E175" s="78" t="s">
        <v>42</v>
      </c>
      <c r="F175" s="79" t="s">
        <v>42</v>
      </c>
      <c r="G175" s="79" t="s">
        <v>42</v>
      </c>
      <c r="H175" s="79" t="s">
        <v>42</v>
      </c>
      <c r="I175" s="79" t="s">
        <v>42</v>
      </c>
      <c r="J175" s="79" t="s">
        <v>42</v>
      </c>
      <c r="K175" s="79" t="s">
        <v>42</v>
      </c>
      <c r="L175" s="79" t="s">
        <v>42</v>
      </c>
      <c r="M175" s="79" t="s">
        <v>42</v>
      </c>
      <c r="N175" s="79" t="s">
        <v>42</v>
      </c>
      <c r="O175" s="79" t="s">
        <v>42</v>
      </c>
      <c r="P175" s="79" t="s">
        <v>42</v>
      </c>
      <c r="Q175" s="79" t="s">
        <v>42</v>
      </c>
      <c r="R175" s="79" t="s">
        <v>42</v>
      </c>
      <c r="S175" s="79" t="s">
        <v>42</v>
      </c>
      <c r="T175" s="79" t="s">
        <v>42</v>
      </c>
      <c r="U175" s="79" t="s">
        <v>42</v>
      </c>
      <c r="V175" s="79" t="s">
        <v>42</v>
      </c>
      <c r="W175" s="79" t="s">
        <v>42</v>
      </c>
      <c r="X175" s="79" t="s">
        <v>42</v>
      </c>
      <c r="Y175" s="79" t="s">
        <v>42</v>
      </c>
      <c r="Z175" s="79" t="s">
        <v>42</v>
      </c>
      <c r="AA175" s="79" t="s">
        <v>42</v>
      </c>
      <c r="AB175" s="79" t="s">
        <v>42</v>
      </c>
      <c r="AC175" s="78" t="s">
        <v>42</v>
      </c>
      <c r="AD175" s="78" t="s">
        <v>42</v>
      </c>
      <c r="AE175" s="78" t="s">
        <v>42</v>
      </c>
      <c r="AF175" s="80" t="s">
        <v>42</v>
      </c>
      <c r="AG175" s="80" t="s">
        <v>42</v>
      </c>
      <c r="AH175" s="68">
        <v>107480.5</v>
      </c>
      <c r="AI175" s="68">
        <v>107480.5</v>
      </c>
      <c r="AJ175" s="68">
        <v>115606.3</v>
      </c>
      <c r="AK175" s="68">
        <v>120731.1</v>
      </c>
      <c r="AL175" s="68">
        <v>124547.8</v>
      </c>
      <c r="AM175" s="68">
        <v>128787.5</v>
      </c>
      <c r="AN175" s="68">
        <v>107480.5</v>
      </c>
      <c r="AO175" s="68">
        <v>107480.5</v>
      </c>
      <c r="AP175" s="68">
        <v>115606.3</v>
      </c>
      <c r="AQ175" s="68">
        <v>120731.1</v>
      </c>
      <c r="AR175" s="68">
        <v>124547.8</v>
      </c>
      <c r="AS175" s="68">
        <v>128787.5</v>
      </c>
      <c r="AT175" s="68">
        <v>107480.5</v>
      </c>
      <c r="AU175" s="68">
        <v>115606.3</v>
      </c>
      <c r="AV175" s="68">
        <v>120731.1</v>
      </c>
      <c r="AW175" s="68">
        <v>107480.5</v>
      </c>
      <c r="AX175" s="68">
        <v>115606.3</v>
      </c>
      <c r="AY175" s="68">
        <v>120731.1</v>
      </c>
      <c r="AZ175" s="81" t="s">
        <v>103</v>
      </c>
      <c r="BA175" s="2"/>
    </row>
    <row r="176" spans="1:53" ht="22.5" customHeight="1" x14ac:dyDescent="0.3">
      <c r="A176" s="76" t="s">
        <v>400</v>
      </c>
      <c r="B176" s="77" t="s">
        <v>401</v>
      </c>
      <c r="C176" s="78" t="s">
        <v>42</v>
      </c>
      <c r="D176" s="78" t="s">
        <v>42</v>
      </c>
      <c r="E176" s="78" t="s">
        <v>42</v>
      </c>
      <c r="F176" s="79" t="s">
        <v>42</v>
      </c>
      <c r="G176" s="79" t="s">
        <v>42</v>
      </c>
      <c r="H176" s="79" t="s">
        <v>42</v>
      </c>
      <c r="I176" s="79" t="s">
        <v>42</v>
      </c>
      <c r="J176" s="79" t="s">
        <v>42</v>
      </c>
      <c r="K176" s="79" t="s">
        <v>42</v>
      </c>
      <c r="L176" s="79" t="s">
        <v>42</v>
      </c>
      <c r="M176" s="79" t="s">
        <v>42</v>
      </c>
      <c r="N176" s="79" t="s">
        <v>42</v>
      </c>
      <c r="O176" s="79" t="s">
        <v>42</v>
      </c>
      <c r="P176" s="79" t="s">
        <v>42</v>
      </c>
      <c r="Q176" s="79" t="s">
        <v>42</v>
      </c>
      <c r="R176" s="79" t="s">
        <v>42</v>
      </c>
      <c r="S176" s="79" t="s">
        <v>42</v>
      </c>
      <c r="T176" s="79" t="s">
        <v>42</v>
      </c>
      <c r="U176" s="79" t="s">
        <v>42</v>
      </c>
      <c r="V176" s="79" t="s">
        <v>42</v>
      </c>
      <c r="W176" s="79" t="s">
        <v>42</v>
      </c>
      <c r="X176" s="79" t="s">
        <v>42</v>
      </c>
      <c r="Y176" s="79" t="s">
        <v>42</v>
      </c>
      <c r="Z176" s="79" t="s">
        <v>42</v>
      </c>
      <c r="AA176" s="79" t="s">
        <v>42</v>
      </c>
      <c r="AB176" s="79" t="s">
        <v>42</v>
      </c>
      <c r="AC176" s="78" t="s">
        <v>42</v>
      </c>
      <c r="AD176" s="78" t="s">
        <v>42</v>
      </c>
      <c r="AE176" s="78" t="s">
        <v>42</v>
      </c>
      <c r="AF176" s="80" t="s">
        <v>42</v>
      </c>
      <c r="AG176" s="80" t="s">
        <v>42</v>
      </c>
      <c r="AH176" s="68">
        <v>35561.800000000003</v>
      </c>
      <c r="AI176" s="68">
        <v>30792.400000000001</v>
      </c>
      <c r="AJ176" s="68">
        <f>AJ177+AJ184</f>
        <v>47878.6</v>
      </c>
      <c r="AK176" s="68">
        <f t="shared" ref="AK176:AM176" si="36">AK177+AK184</f>
        <v>13555.9</v>
      </c>
      <c r="AL176" s="68">
        <f t="shared" si="36"/>
        <v>8565.1</v>
      </c>
      <c r="AM176" s="68">
        <f t="shared" si="36"/>
        <v>7975.1</v>
      </c>
      <c r="AN176" s="68">
        <v>35561.800000000003</v>
      </c>
      <c r="AO176" s="68">
        <v>30792.400000000001</v>
      </c>
      <c r="AP176" s="68">
        <f>AP177+AP184</f>
        <v>47878.6</v>
      </c>
      <c r="AQ176" s="68">
        <f t="shared" ref="AQ176:AS176" si="37">AQ177+AQ184</f>
        <v>13555.9</v>
      </c>
      <c r="AR176" s="68">
        <f t="shared" si="37"/>
        <v>8565.1</v>
      </c>
      <c r="AS176" s="68">
        <f t="shared" si="37"/>
        <v>7975.1</v>
      </c>
      <c r="AT176" s="68">
        <v>30792.400000000001</v>
      </c>
      <c r="AU176" s="68">
        <f>AU177+AU184</f>
        <v>47878.6</v>
      </c>
      <c r="AV176" s="68">
        <f t="shared" ref="AV176" si="38">AV177+AV184</f>
        <v>13555.9</v>
      </c>
      <c r="AW176" s="68">
        <v>30792.400000000001</v>
      </c>
      <c r="AX176" s="68">
        <f>AX177+AX184</f>
        <v>47878.6</v>
      </c>
      <c r="AY176" s="68">
        <f t="shared" ref="AY176" si="39">AY177+AY184</f>
        <v>13555.9</v>
      </c>
      <c r="AZ176" s="81"/>
      <c r="BA176" s="2"/>
    </row>
    <row r="177" spans="1:53" ht="67.5" customHeight="1" x14ac:dyDescent="0.3">
      <c r="A177" s="76" t="s">
        <v>402</v>
      </c>
      <c r="B177" s="77" t="s">
        <v>403</v>
      </c>
      <c r="C177" s="78" t="s">
        <v>42</v>
      </c>
      <c r="D177" s="78" t="s">
        <v>42</v>
      </c>
      <c r="E177" s="78" t="s">
        <v>42</v>
      </c>
      <c r="F177" s="79" t="s">
        <v>42</v>
      </c>
      <c r="G177" s="79" t="s">
        <v>42</v>
      </c>
      <c r="H177" s="79" t="s">
        <v>42</v>
      </c>
      <c r="I177" s="79" t="s">
        <v>42</v>
      </c>
      <c r="J177" s="79" t="s">
        <v>42</v>
      </c>
      <c r="K177" s="79" t="s">
        <v>42</v>
      </c>
      <c r="L177" s="79" t="s">
        <v>42</v>
      </c>
      <c r="M177" s="79" t="s">
        <v>42</v>
      </c>
      <c r="N177" s="79" t="s">
        <v>42</v>
      </c>
      <c r="O177" s="79" t="s">
        <v>42</v>
      </c>
      <c r="P177" s="79" t="s">
        <v>42</v>
      </c>
      <c r="Q177" s="79" t="s">
        <v>42</v>
      </c>
      <c r="R177" s="79" t="s">
        <v>42</v>
      </c>
      <c r="S177" s="79" t="s">
        <v>42</v>
      </c>
      <c r="T177" s="79" t="s">
        <v>42</v>
      </c>
      <c r="U177" s="79" t="s">
        <v>42</v>
      </c>
      <c r="V177" s="79" t="s">
        <v>42</v>
      </c>
      <c r="W177" s="79" t="s">
        <v>42</v>
      </c>
      <c r="X177" s="79" t="s">
        <v>42</v>
      </c>
      <c r="Y177" s="79" t="s">
        <v>42</v>
      </c>
      <c r="Z177" s="79" t="s">
        <v>42</v>
      </c>
      <c r="AA177" s="79" t="s">
        <v>42</v>
      </c>
      <c r="AB177" s="79" t="s">
        <v>42</v>
      </c>
      <c r="AC177" s="78" t="s">
        <v>42</v>
      </c>
      <c r="AD177" s="78" t="s">
        <v>42</v>
      </c>
      <c r="AE177" s="78" t="s">
        <v>42</v>
      </c>
      <c r="AF177" s="80" t="s">
        <v>42</v>
      </c>
      <c r="AG177" s="80" t="s">
        <v>42</v>
      </c>
      <c r="AH177" s="68">
        <v>1810.6</v>
      </c>
      <c r="AI177" s="68">
        <v>1810.6</v>
      </c>
      <c r="AJ177" s="68">
        <f>AJ178+AJ179+AJ180+AJ183</f>
        <v>4989.8999999999996</v>
      </c>
      <c r="AK177" s="68">
        <f t="shared" ref="AK177:AM177" si="40">AK178+AK179+AK180+AK183</f>
        <v>2655.9</v>
      </c>
      <c r="AL177" s="68">
        <f t="shared" si="40"/>
        <v>2950.6</v>
      </c>
      <c r="AM177" s="68">
        <f t="shared" si="40"/>
        <v>2360.6</v>
      </c>
      <c r="AN177" s="68">
        <v>1810.6</v>
      </c>
      <c r="AO177" s="68">
        <v>1810.6</v>
      </c>
      <c r="AP177" s="68">
        <f>AP178+AP179+AP180+AP183</f>
        <v>4989.8999999999996</v>
      </c>
      <c r="AQ177" s="68">
        <f t="shared" ref="AQ177:AS177" si="41">AQ178+AQ179+AQ180+AQ183</f>
        <v>2655.9</v>
      </c>
      <c r="AR177" s="68">
        <f t="shared" si="41"/>
        <v>2950.6</v>
      </c>
      <c r="AS177" s="68">
        <f t="shared" si="41"/>
        <v>2360.6</v>
      </c>
      <c r="AT177" s="68">
        <v>1810.6</v>
      </c>
      <c r="AU177" s="68">
        <f>AU178+AU179+AU180+AU183</f>
        <v>4989.8999999999996</v>
      </c>
      <c r="AV177" s="68">
        <f t="shared" ref="AV177" si="42">AV178+AV179+AV180+AV183</f>
        <v>2655.9</v>
      </c>
      <c r="AW177" s="68">
        <v>1810.6</v>
      </c>
      <c r="AX177" s="68">
        <f>AX178+AX179+AX180+AX183</f>
        <v>4989.8999999999996</v>
      </c>
      <c r="AY177" s="68">
        <f t="shared" ref="AY177" si="43">AY178+AY179+AY180+AY183</f>
        <v>2655.9</v>
      </c>
      <c r="AZ177" s="81"/>
      <c r="BA177" s="2"/>
    </row>
    <row r="178" spans="1:53" ht="131.25" customHeight="1" x14ac:dyDescent="0.3">
      <c r="A178" s="82" t="s">
        <v>604</v>
      </c>
      <c r="B178" s="83" t="s">
        <v>404</v>
      </c>
      <c r="C178" s="84" t="s">
        <v>49</v>
      </c>
      <c r="D178" s="52" t="s">
        <v>405</v>
      </c>
      <c r="E178" s="52" t="s">
        <v>51</v>
      </c>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17" t="s">
        <v>442</v>
      </c>
      <c r="AD178" s="40" t="s">
        <v>565</v>
      </c>
      <c r="AE178" s="40" t="s">
        <v>443</v>
      </c>
      <c r="AF178" s="120"/>
      <c r="AG178" s="119" t="s">
        <v>97</v>
      </c>
      <c r="AH178" s="91">
        <v>1810.6</v>
      </c>
      <c r="AI178" s="91">
        <v>1810.6</v>
      </c>
      <c r="AJ178" s="91">
        <v>1810.6</v>
      </c>
      <c r="AK178" s="91">
        <v>1810.6</v>
      </c>
      <c r="AL178" s="91">
        <v>1810.6</v>
      </c>
      <c r="AM178" s="91">
        <v>1810.6</v>
      </c>
      <c r="AN178" s="91">
        <v>1810.6</v>
      </c>
      <c r="AO178" s="91">
        <v>1810.6</v>
      </c>
      <c r="AP178" s="91">
        <v>1810.6</v>
      </c>
      <c r="AQ178" s="91">
        <v>1810.6</v>
      </c>
      <c r="AR178" s="91">
        <v>1810.6</v>
      </c>
      <c r="AS178" s="91">
        <v>1810.6</v>
      </c>
      <c r="AT178" s="91">
        <v>1810.6</v>
      </c>
      <c r="AU178" s="91">
        <v>1810.6</v>
      </c>
      <c r="AV178" s="91">
        <v>1810.6</v>
      </c>
      <c r="AW178" s="91">
        <v>1810.6</v>
      </c>
      <c r="AX178" s="91">
        <v>1810.6</v>
      </c>
      <c r="AY178" s="91">
        <v>1810.6</v>
      </c>
      <c r="AZ178" s="92" t="s">
        <v>103</v>
      </c>
      <c r="BA178" s="2"/>
    </row>
    <row r="179" spans="1:53" ht="131.25" customHeight="1" x14ac:dyDescent="0.3">
      <c r="A179" s="82" t="s">
        <v>629</v>
      </c>
      <c r="B179" s="83" t="s">
        <v>630</v>
      </c>
      <c r="C179" s="84"/>
      <c r="D179" s="52"/>
      <c r="E179" s="52"/>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63"/>
      <c r="AD179" s="64"/>
      <c r="AE179" s="64"/>
      <c r="AF179" s="120"/>
      <c r="AG179" s="119"/>
      <c r="AH179" s="91"/>
      <c r="AI179" s="91"/>
      <c r="AJ179" s="91">
        <v>128.5</v>
      </c>
      <c r="AK179" s="91">
        <v>255.3</v>
      </c>
      <c r="AL179" s="91"/>
      <c r="AM179" s="91"/>
      <c r="AN179" s="91"/>
      <c r="AO179" s="91"/>
      <c r="AP179" s="91">
        <v>128.5</v>
      </c>
      <c r="AQ179" s="91">
        <v>255.3</v>
      </c>
      <c r="AR179" s="91"/>
      <c r="AS179" s="91"/>
      <c r="AT179" s="91"/>
      <c r="AU179" s="91">
        <v>128.5</v>
      </c>
      <c r="AV179" s="91">
        <v>255.3</v>
      </c>
      <c r="AW179" s="91"/>
      <c r="AX179" s="91">
        <v>128.5</v>
      </c>
      <c r="AY179" s="91">
        <v>255.3</v>
      </c>
      <c r="AZ179" s="92"/>
      <c r="BA179" s="2"/>
    </row>
    <row r="180" spans="1:53" ht="144" customHeight="1" x14ac:dyDescent="0.3">
      <c r="A180" s="82" t="s">
        <v>631</v>
      </c>
      <c r="B180" s="83" t="s">
        <v>406</v>
      </c>
      <c r="C180" s="84" t="s">
        <v>49</v>
      </c>
      <c r="D180" s="52" t="s">
        <v>405</v>
      </c>
      <c r="E180" s="52" t="s">
        <v>51</v>
      </c>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52" t="s">
        <v>607</v>
      </c>
      <c r="AD180" s="52" t="s">
        <v>565</v>
      </c>
      <c r="AE180" s="52" t="s">
        <v>608</v>
      </c>
      <c r="AF180" s="120"/>
      <c r="AG180" s="119" t="s">
        <v>169</v>
      </c>
      <c r="AH180" s="91" t="s">
        <v>65</v>
      </c>
      <c r="AI180" s="91" t="s">
        <v>65</v>
      </c>
      <c r="AJ180" s="91">
        <v>2432.9</v>
      </c>
      <c r="AK180" s="91"/>
      <c r="AL180" s="91"/>
      <c r="AM180" s="91"/>
      <c r="AN180" s="91" t="s">
        <v>65</v>
      </c>
      <c r="AO180" s="91" t="s">
        <v>65</v>
      </c>
      <c r="AP180" s="91">
        <v>2432.9</v>
      </c>
      <c r="AQ180" s="91"/>
      <c r="AR180" s="91"/>
      <c r="AS180" s="91"/>
      <c r="AT180" s="91" t="s">
        <v>65</v>
      </c>
      <c r="AU180" s="91">
        <v>2432.9</v>
      </c>
      <c r="AV180" s="91"/>
      <c r="AW180" s="91" t="s">
        <v>65</v>
      </c>
      <c r="AX180" s="91">
        <v>2432.9</v>
      </c>
      <c r="AY180" s="91"/>
      <c r="AZ180" s="92"/>
      <c r="BA180" s="2"/>
    </row>
    <row r="181" spans="1:53" ht="144" customHeight="1" x14ac:dyDescent="0.3">
      <c r="A181" s="82"/>
      <c r="B181" s="83"/>
      <c r="C181" s="84"/>
      <c r="D181" s="52"/>
      <c r="E181" s="52"/>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52" t="s">
        <v>609</v>
      </c>
      <c r="AD181" s="40" t="s">
        <v>565</v>
      </c>
      <c r="AE181" s="52" t="s">
        <v>610</v>
      </c>
      <c r="AF181" s="120"/>
      <c r="AG181" s="119"/>
      <c r="AH181" s="91"/>
      <c r="AI181" s="91"/>
      <c r="AJ181" s="91"/>
      <c r="AK181" s="91"/>
      <c r="AL181" s="91"/>
      <c r="AM181" s="91"/>
      <c r="AN181" s="91"/>
      <c r="AO181" s="91"/>
      <c r="AP181" s="91"/>
      <c r="AQ181" s="91"/>
      <c r="AR181" s="91"/>
      <c r="AS181" s="91"/>
      <c r="AT181" s="91"/>
      <c r="AU181" s="91"/>
      <c r="AV181" s="91"/>
      <c r="AW181" s="91"/>
      <c r="AX181" s="91"/>
      <c r="AY181" s="91"/>
      <c r="AZ181" s="92"/>
      <c r="BA181" s="2"/>
    </row>
    <row r="182" spans="1:53" ht="144" customHeight="1" x14ac:dyDescent="0.3">
      <c r="A182" s="82"/>
      <c r="B182" s="83"/>
      <c r="C182" s="84"/>
      <c r="D182" s="52"/>
      <c r="E182" s="52"/>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52" t="s">
        <v>611</v>
      </c>
      <c r="AD182" s="40" t="s">
        <v>565</v>
      </c>
      <c r="AE182" s="52" t="s">
        <v>610</v>
      </c>
      <c r="AF182" s="120"/>
      <c r="AG182" s="119"/>
      <c r="AH182" s="91"/>
      <c r="AI182" s="91"/>
      <c r="AJ182" s="91"/>
      <c r="AK182" s="91"/>
      <c r="AL182" s="91"/>
      <c r="AM182" s="91"/>
      <c r="AN182" s="91"/>
      <c r="AO182" s="91"/>
      <c r="AP182" s="91"/>
      <c r="AQ182" s="91"/>
      <c r="AR182" s="91"/>
      <c r="AS182" s="91"/>
      <c r="AT182" s="91"/>
      <c r="AU182" s="91"/>
      <c r="AV182" s="91"/>
      <c r="AW182" s="91"/>
      <c r="AX182" s="91"/>
      <c r="AY182" s="91"/>
      <c r="AZ182" s="92"/>
      <c r="BA182" s="2"/>
    </row>
    <row r="183" spans="1:53" ht="249.75" customHeight="1" x14ac:dyDescent="0.3">
      <c r="A183" s="82" t="s">
        <v>632</v>
      </c>
      <c r="B183" s="83" t="s">
        <v>407</v>
      </c>
      <c r="C183" s="84" t="s">
        <v>49</v>
      </c>
      <c r="D183" s="52" t="s">
        <v>408</v>
      </c>
      <c r="E183" s="52" t="s">
        <v>51</v>
      </c>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52" t="s">
        <v>580</v>
      </c>
      <c r="AD183" s="52" t="s">
        <v>565</v>
      </c>
      <c r="AE183" s="52" t="s">
        <v>579</v>
      </c>
      <c r="AF183" s="120"/>
      <c r="AG183" s="119" t="s">
        <v>180</v>
      </c>
      <c r="AH183" s="91" t="s">
        <v>65</v>
      </c>
      <c r="AI183" s="91" t="s">
        <v>65</v>
      </c>
      <c r="AJ183" s="91">
        <v>617.9</v>
      </c>
      <c r="AK183" s="91">
        <v>590</v>
      </c>
      <c r="AL183" s="91">
        <v>1140</v>
      </c>
      <c r="AM183" s="91">
        <v>550</v>
      </c>
      <c r="AN183" s="91" t="s">
        <v>65</v>
      </c>
      <c r="AO183" s="91" t="s">
        <v>65</v>
      </c>
      <c r="AP183" s="91">
        <v>617.9</v>
      </c>
      <c r="AQ183" s="91">
        <v>590</v>
      </c>
      <c r="AR183" s="91">
        <v>1140</v>
      </c>
      <c r="AS183" s="91">
        <v>550</v>
      </c>
      <c r="AT183" s="91" t="s">
        <v>65</v>
      </c>
      <c r="AU183" s="91">
        <v>617.9</v>
      </c>
      <c r="AV183" s="91">
        <v>590</v>
      </c>
      <c r="AW183" s="91" t="s">
        <v>65</v>
      </c>
      <c r="AX183" s="91">
        <v>617.9</v>
      </c>
      <c r="AY183" s="91">
        <v>590</v>
      </c>
      <c r="AZ183" s="92" t="s">
        <v>59</v>
      </c>
      <c r="BA183" s="2"/>
    </row>
    <row r="184" spans="1:53" ht="33.75" customHeight="1" x14ac:dyDescent="0.3">
      <c r="A184" s="76" t="s">
        <v>409</v>
      </c>
      <c r="B184" s="77" t="s">
        <v>410</v>
      </c>
      <c r="C184" s="78" t="s">
        <v>42</v>
      </c>
      <c r="D184" s="78" t="s">
        <v>42</v>
      </c>
      <c r="E184" s="78" t="s">
        <v>42</v>
      </c>
      <c r="F184" s="79" t="s">
        <v>42</v>
      </c>
      <c r="G184" s="79" t="s">
        <v>42</v>
      </c>
      <c r="H184" s="79" t="s">
        <v>42</v>
      </c>
      <c r="I184" s="79" t="s">
        <v>42</v>
      </c>
      <c r="J184" s="79" t="s">
        <v>42</v>
      </c>
      <c r="K184" s="79" t="s">
        <v>42</v>
      </c>
      <c r="L184" s="79" t="s">
        <v>42</v>
      </c>
      <c r="M184" s="79" t="s">
        <v>42</v>
      </c>
      <c r="N184" s="79" t="s">
        <v>42</v>
      </c>
      <c r="O184" s="79" t="s">
        <v>42</v>
      </c>
      <c r="P184" s="79" t="s">
        <v>42</v>
      </c>
      <c r="Q184" s="79" t="s">
        <v>42</v>
      </c>
      <c r="R184" s="79" t="s">
        <v>42</v>
      </c>
      <c r="S184" s="79" t="s">
        <v>42</v>
      </c>
      <c r="T184" s="79" t="s">
        <v>42</v>
      </c>
      <c r="U184" s="79" t="s">
        <v>42</v>
      </c>
      <c r="V184" s="79" t="s">
        <v>42</v>
      </c>
      <c r="W184" s="79" t="s">
        <v>42</v>
      </c>
      <c r="X184" s="79" t="s">
        <v>42</v>
      </c>
      <c r="Y184" s="79" t="s">
        <v>42</v>
      </c>
      <c r="Z184" s="79" t="s">
        <v>42</v>
      </c>
      <c r="AA184" s="79" t="s">
        <v>42</v>
      </c>
      <c r="AB184" s="79" t="s">
        <v>42</v>
      </c>
      <c r="AC184" s="78" t="s">
        <v>42</v>
      </c>
      <c r="AD184" s="78" t="s">
        <v>42</v>
      </c>
      <c r="AE184" s="78" t="s">
        <v>42</v>
      </c>
      <c r="AF184" s="80" t="s">
        <v>42</v>
      </c>
      <c r="AG184" s="80" t="s">
        <v>42</v>
      </c>
      <c r="AH184" s="68">
        <v>33751.199999999997</v>
      </c>
      <c r="AI184" s="68">
        <v>28981.8</v>
      </c>
      <c r="AJ184" s="68">
        <f>AJ185+AJ189+AJ192+AJ193+AJ194+AJ196</f>
        <v>42888.7</v>
      </c>
      <c r="AK184" s="68">
        <f t="shared" ref="AK184:AM184" si="44">AK185+AK189+AK192+AK193+AK194+AK196</f>
        <v>10900</v>
      </c>
      <c r="AL184" s="68">
        <f t="shared" si="44"/>
        <v>5614.5</v>
      </c>
      <c r="AM184" s="68">
        <f t="shared" si="44"/>
        <v>5614.5</v>
      </c>
      <c r="AN184" s="68">
        <v>33751.199999999997</v>
      </c>
      <c r="AO184" s="68">
        <v>28981.8</v>
      </c>
      <c r="AP184" s="68">
        <f>AP185+AP189+AP192+AP193+AP194+AP196</f>
        <v>42888.7</v>
      </c>
      <c r="AQ184" s="68">
        <f t="shared" ref="AQ184:AS184" si="45">AQ185+AQ189+AQ192+AQ193+AQ194+AQ196</f>
        <v>10900</v>
      </c>
      <c r="AR184" s="68">
        <f t="shared" si="45"/>
        <v>5614.5</v>
      </c>
      <c r="AS184" s="68">
        <f t="shared" si="45"/>
        <v>5614.5</v>
      </c>
      <c r="AT184" s="68">
        <v>28981.8</v>
      </c>
      <c r="AU184" s="68">
        <f>AU185+AU189+AU192+AU193+AU194+AU196</f>
        <v>42888.7</v>
      </c>
      <c r="AV184" s="68">
        <f t="shared" ref="AV184" si="46">AV185+AV189+AV192+AV193+AV194+AV196</f>
        <v>10900</v>
      </c>
      <c r="AW184" s="68">
        <v>28981.8</v>
      </c>
      <c r="AX184" s="68">
        <f>AX185+AX189+AX192+AX193+AX194+AX196</f>
        <v>42888.7</v>
      </c>
      <c r="AY184" s="68">
        <f t="shared" ref="AY184" si="47">AY185+AY189+AY192+AY193+AY194+AY196</f>
        <v>10900</v>
      </c>
      <c r="AZ184" s="81"/>
      <c r="BA184" s="2"/>
    </row>
    <row r="185" spans="1:53" ht="160.5" customHeight="1" x14ac:dyDescent="0.3">
      <c r="A185" s="115" t="s">
        <v>411</v>
      </c>
      <c r="B185" s="107" t="s">
        <v>412</v>
      </c>
      <c r="C185" s="108" t="s">
        <v>49</v>
      </c>
      <c r="D185" s="88" t="s">
        <v>413</v>
      </c>
      <c r="E185" s="88" t="s">
        <v>51</v>
      </c>
      <c r="F185" s="86"/>
      <c r="G185" s="86"/>
      <c r="H185" s="86"/>
      <c r="I185" s="86"/>
      <c r="J185" s="86"/>
      <c r="K185" s="86"/>
      <c r="L185" s="86"/>
      <c r="M185" s="86"/>
      <c r="N185" s="86"/>
      <c r="O185" s="86"/>
      <c r="P185" s="86"/>
      <c r="Q185" s="86"/>
      <c r="R185" s="86"/>
      <c r="S185" s="86"/>
      <c r="T185" s="86"/>
      <c r="U185" s="86"/>
      <c r="V185" s="86"/>
      <c r="W185" s="86"/>
      <c r="X185" s="86"/>
      <c r="Y185" s="86"/>
      <c r="Z185" s="86" t="s">
        <v>72</v>
      </c>
      <c r="AA185" s="86" t="s">
        <v>56</v>
      </c>
      <c r="AB185" s="86" t="s">
        <v>73</v>
      </c>
      <c r="AC185" s="87" t="s">
        <v>539</v>
      </c>
      <c r="AD185" s="106" t="s">
        <v>565</v>
      </c>
      <c r="AE185" s="106" t="s">
        <v>540</v>
      </c>
      <c r="AF185" s="89"/>
      <c r="AG185" s="90" t="s">
        <v>414</v>
      </c>
      <c r="AH185" s="146">
        <v>14763.1</v>
      </c>
      <c r="AI185" s="146">
        <v>12810.7</v>
      </c>
      <c r="AJ185" s="146">
        <v>15005</v>
      </c>
      <c r="AK185" s="146">
        <v>10900</v>
      </c>
      <c r="AL185" s="146">
        <v>5614.5</v>
      </c>
      <c r="AM185" s="146">
        <v>5614.5</v>
      </c>
      <c r="AN185" s="146">
        <v>14763.1</v>
      </c>
      <c r="AO185" s="146">
        <v>12810.7</v>
      </c>
      <c r="AP185" s="146">
        <v>15005</v>
      </c>
      <c r="AQ185" s="146">
        <v>10900</v>
      </c>
      <c r="AR185" s="146">
        <v>5614.5</v>
      </c>
      <c r="AS185" s="146">
        <v>5614.5</v>
      </c>
      <c r="AT185" s="146">
        <v>12810.7</v>
      </c>
      <c r="AU185" s="146">
        <v>15005</v>
      </c>
      <c r="AV185" s="146">
        <v>10900</v>
      </c>
      <c r="AW185" s="146">
        <v>12810.7</v>
      </c>
      <c r="AX185" s="146">
        <v>15005</v>
      </c>
      <c r="AY185" s="146">
        <v>10900</v>
      </c>
      <c r="AZ185" s="147" t="s">
        <v>59</v>
      </c>
      <c r="BA185" s="2"/>
    </row>
    <row r="186" spans="1:53" ht="168.75" customHeight="1" x14ac:dyDescent="0.3">
      <c r="A186" s="118"/>
      <c r="B186" s="109"/>
      <c r="C186" s="110"/>
      <c r="D186" s="56"/>
      <c r="E186" s="56"/>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5" t="s">
        <v>541</v>
      </c>
      <c r="AD186" s="48" t="s">
        <v>565</v>
      </c>
      <c r="AE186" s="48" t="s">
        <v>542</v>
      </c>
      <c r="AF186" s="116"/>
      <c r="AG186" s="117"/>
      <c r="AH186" s="148"/>
      <c r="AI186" s="148"/>
      <c r="AJ186" s="148"/>
      <c r="AK186" s="148"/>
      <c r="AL186" s="148"/>
      <c r="AM186" s="148"/>
      <c r="AN186" s="148"/>
      <c r="AO186" s="148"/>
      <c r="AP186" s="148"/>
      <c r="AQ186" s="148"/>
      <c r="AR186" s="148"/>
      <c r="AS186" s="148"/>
      <c r="AT186" s="148"/>
      <c r="AU186" s="148"/>
      <c r="AV186" s="148"/>
      <c r="AW186" s="148"/>
      <c r="AX186" s="148"/>
      <c r="AY186" s="148"/>
      <c r="AZ186" s="149"/>
      <c r="BA186" s="2"/>
    </row>
    <row r="187" spans="1:53" ht="221.25" customHeight="1" x14ac:dyDescent="0.3">
      <c r="A187" s="192"/>
      <c r="B187" s="134"/>
      <c r="C187" s="135"/>
      <c r="D187" s="136"/>
      <c r="E187" s="13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25" t="s">
        <v>543</v>
      </c>
      <c r="AD187" s="54" t="s">
        <v>565</v>
      </c>
      <c r="AE187" s="54" t="s">
        <v>542</v>
      </c>
      <c r="AF187" s="138"/>
      <c r="AG187" s="139"/>
      <c r="AH187" s="144"/>
      <c r="AI187" s="144"/>
      <c r="AJ187" s="144"/>
      <c r="AK187" s="144"/>
      <c r="AL187" s="144"/>
      <c r="AM187" s="144"/>
      <c r="AN187" s="144"/>
      <c r="AO187" s="144"/>
      <c r="AP187" s="144"/>
      <c r="AQ187" s="144"/>
      <c r="AR187" s="144"/>
      <c r="AS187" s="144"/>
      <c r="AT187" s="144"/>
      <c r="AU187" s="144"/>
      <c r="AV187" s="144"/>
      <c r="AW187" s="144"/>
      <c r="AX187" s="144"/>
      <c r="AY187" s="144"/>
      <c r="AZ187" s="145"/>
      <c r="BA187" s="2"/>
    </row>
    <row r="188" spans="1:53" ht="144" customHeight="1" x14ac:dyDescent="0.3">
      <c r="A188" s="82" t="s">
        <v>415</v>
      </c>
      <c r="B188" s="83" t="s">
        <v>416</v>
      </c>
      <c r="C188" s="84" t="s">
        <v>49</v>
      </c>
      <c r="D188" s="52" t="s">
        <v>413</v>
      </c>
      <c r="E188" s="52" t="s">
        <v>51</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16" t="s">
        <v>539</v>
      </c>
      <c r="AD188" s="38" t="s">
        <v>565</v>
      </c>
      <c r="AE188" s="38" t="s">
        <v>540</v>
      </c>
      <c r="AF188" s="120"/>
      <c r="AG188" s="119" t="s">
        <v>414</v>
      </c>
      <c r="AH188" s="91">
        <v>201.7</v>
      </c>
      <c r="AI188" s="91">
        <v>201.7</v>
      </c>
      <c r="AJ188" s="91" t="s">
        <v>65</v>
      </c>
      <c r="AK188" s="91"/>
      <c r="AL188" s="91"/>
      <c r="AM188" s="91"/>
      <c r="AN188" s="91">
        <v>201.7</v>
      </c>
      <c r="AO188" s="91">
        <v>201.7</v>
      </c>
      <c r="AP188" s="91" t="s">
        <v>65</v>
      </c>
      <c r="AQ188" s="91"/>
      <c r="AR188" s="91"/>
      <c r="AS188" s="91"/>
      <c r="AT188" s="91">
        <v>201.7</v>
      </c>
      <c r="AU188" s="91" t="s">
        <v>65</v>
      </c>
      <c r="AV188" s="91"/>
      <c r="AW188" s="91">
        <v>201.7</v>
      </c>
      <c r="AX188" s="91" t="s">
        <v>65</v>
      </c>
      <c r="AY188" s="91"/>
      <c r="AZ188" s="92" t="s">
        <v>59</v>
      </c>
      <c r="BA188" s="2"/>
    </row>
    <row r="189" spans="1:53" ht="144" customHeight="1" x14ac:dyDescent="0.3">
      <c r="A189" s="203" t="s">
        <v>417</v>
      </c>
      <c r="B189" s="107" t="s">
        <v>418</v>
      </c>
      <c r="C189" s="108" t="s">
        <v>49</v>
      </c>
      <c r="D189" s="88" t="s">
        <v>413</v>
      </c>
      <c r="E189" s="88" t="s">
        <v>51</v>
      </c>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7" t="s">
        <v>539</v>
      </c>
      <c r="AD189" s="106" t="s">
        <v>565</v>
      </c>
      <c r="AE189" s="106" t="s">
        <v>540</v>
      </c>
      <c r="AF189" s="89"/>
      <c r="AG189" s="90" t="s">
        <v>419</v>
      </c>
      <c r="AH189" s="146">
        <v>4620</v>
      </c>
      <c r="AI189" s="146">
        <v>4612.3</v>
      </c>
      <c r="AJ189" s="146">
        <v>8537</v>
      </c>
      <c r="AK189" s="146"/>
      <c r="AL189" s="146"/>
      <c r="AM189" s="146"/>
      <c r="AN189" s="146">
        <v>4620</v>
      </c>
      <c r="AO189" s="146">
        <v>4612.3</v>
      </c>
      <c r="AP189" s="146">
        <v>8537</v>
      </c>
      <c r="AQ189" s="146"/>
      <c r="AR189" s="146"/>
      <c r="AS189" s="146"/>
      <c r="AT189" s="146">
        <v>4612.3</v>
      </c>
      <c r="AU189" s="146">
        <v>8537</v>
      </c>
      <c r="AV189" s="146"/>
      <c r="AW189" s="146">
        <v>4612.3</v>
      </c>
      <c r="AX189" s="146">
        <v>8537</v>
      </c>
      <c r="AY189" s="146"/>
      <c r="AZ189" s="147" t="s">
        <v>59</v>
      </c>
      <c r="BA189" s="2"/>
    </row>
    <row r="190" spans="1:53" ht="228" customHeight="1" x14ac:dyDescent="0.3">
      <c r="A190" s="206"/>
      <c r="B190" s="109"/>
      <c r="C190" s="110"/>
      <c r="D190" s="56"/>
      <c r="E190" s="56"/>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20" t="s">
        <v>553</v>
      </c>
      <c r="AD190" s="34" t="s">
        <v>56</v>
      </c>
      <c r="AE190" s="34" t="s">
        <v>552</v>
      </c>
      <c r="AF190" s="116"/>
      <c r="AG190" s="117"/>
      <c r="AH190" s="148"/>
      <c r="AI190" s="148"/>
      <c r="AJ190" s="148"/>
      <c r="AK190" s="148"/>
      <c r="AL190" s="148"/>
      <c r="AM190" s="148"/>
      <c r="AN190" s="148"/>
      <c r="AO190" s="148"/>
      <c r="AP190" s="148"/>
      <c r="AQ190" s="148"/>
      <c r="AR190" s="148"/>
      <c r="AS190" s="148"/>
      <c r="AT190" s="148"/>
      <c r="AU190" s="148"/>
      <c r="AV190" s="148"/>
      <c r="AW190" s="148"/>
      <c r="AX190" s="148"/>
      <c r="AY190" s="148"/>
      <c r="AZ190" s="149"/>
      <c r="BA190" s="2"/>
    </row>
    <row r="191" spans="1:53" ht="249" customHeight="1" x14ac:dyDescent="0.3">
      <c r="A191" s="204"/>
      <c r="B191" s="134"/>
      <c r="C191" s="135"/>
      <c r="D191" s="136"/>
      <c r="E191" s="13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25" t="s">
        <v>549</v>
      </c>
      <c r="AD191" s="36" t="s">
        <v>56</v>
      </c>
      <c r="AE191" s="37" t="s">
        <v>548</v>
      </c>
      <c r="AF191" s="138"/>
      <c r="AG191" s="139"/>
      <c r="AH191" s="144"/>
      <c r="AI191" s="144"/>
      <c r="AJ191" s="144"/>
      <c r="AK191" s="144"/>
      <c r="AL191" s="144"/>
      <c r="AM191" s="144"/>
      <c r="AN191" s="144"/>
      <c r="AO191" s="144"/>
      <c r="AP191" s="144"/>
      <c r="AQ191" s="144"/>
      <c r="AR191" s="144"/>
      <c r="AS191" s="144"/>
      <c r="AT191" s="144"/>
      <c r="AU191" s="144"/>
      <c r="AV191" s="144"/>
      <c r="AW191" s="144"/>
      <c r="AX191" s="144"/>
      <c r="AY191" s="144"/>
      <c r="AZ191" s="145"/>
      <c r="BA191" s="2"/>
    </row>
    <row r="192" spans="1:53" ht="144" customHeight="1" x14ac:dyDescent="0.3">
      <c r="A192" s="82" t="s">
        <v>420</v>
      </c>
      <c r="B192" s="83" t="s">
        <v>421</v>
      </c>
      <c r="C192" s="84" t="s">
        <v>49</v>
      </c>
      <c r="D192" s="52" t="s">
        <v>413</v>
      </c>
      <c r="E192" s="52" t="s">
        <v>51</v>
      </c>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162" t="s">
        <v>539</v>
      </c>
      <c r="AD192" s="164"/>
      <c r="AE192" s="164" t="s">
        <v>540</v>
      </c>
      <c r="AF192" s="120"/>
      <c r="AG192" s="119" t="s">
        <v>414</v>
      </c>
      <c r="AH192" s="91">
        <v>4900</v>
      </c>
      <c r="AI192" s="91">
        <v>2900</v>
      </c>
      <c r="AJ192" s="91">
        <v>10604</v>
      </c>
      <c r="AK192" s="91"/>
      <c r="AL192" s="91"/>
      <c r="AM192" s="91"/>
      <c r="AN192" s="91">
        <v>4900</v>
      </c>
      <c r="AO192" s="91">
        <v>2900</v>
      </c>
      <c r="AP192" s="91">
        <v>10604</v>
      </c>
      <c r="AQ192" s="91"/>
      <c r="AR192" s="91"/>
      <c r="AS192" s="91"/>
      <c r="AT192" s="91">
        <v>2900</v>
      </c>
      <c r="AU192" s="91">
        <v>10604</v>
      </c>
      <c r="AV192" s="91"/>
      <c r="AW192" s="91">
        <v>2900</v>
      </c>
      <c r="AX192" s="91">
        <v>10604</v>
      </c>
      <c r="AY192" s="91"/>
      <c r="AZ192" s="92" t="s">
        <v>103</v>
      </c>
      <c r="BA192" s="2"/>
    </row>
    <row r="193" spans="1:53" ht="250.5" customHeight="1" x14ac:dyDescent="0.3">
      <c r="A193" s="115" t="s">
        <v>422</v>
      </c>
      <c r="B193" s="107" t="s">
        <v>423</v>
      </c>
      <c r="C193" s="108" t="s">
        <v>49</v>
      </c>
      <c r="D193" s="88" t="s">
        <v>413</v>
      </c>
      <c r="E193" s="88" t="s">
        <v>51</v>
      </c>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50" t="s">
        <v>549</v>
      </c>
      <c r="AD193" s="51" t="s">
        <v>56</v>
      </c>
      <c r="AE193" s="51" t="s">
        <v>548</v>
      </c>
      <c r="AF193" s="89"/>
      <c r="AG193" s="90" t="s">
        <v>414</v>
      </c>
      <c r="AH193" s="91">
        <v>300</v>
      </c>
      <c r="AI193" s="91">
        <v>300</v>
      </c>
      <c r="AJ193" s="91">
        <v>150</v>
      </c>
      <c r="AK193" s="91"/>
      <c r="AL193" s="91"/>
      <c r="AM193" s="91"/>
      <c r="AN193" s="91">
        <v>300</v>
      </c>
      <c r="AO193" s="91">
        <v>300</v>
      </c>
      <c r="AP193" s="91">
        <v>150</v>
      </c>
      <c r="AQ193" s="91"/>
      <c r="AR193" s="91"/>
      <c r="AS193" s="91"/>
      <c r="AT193" s="91">
        <v>300</v>
      </c>
      <c r="AU193" s="91">
        <v>150</v>
      </c>
      <c r="AV193" s="91"/>
      <c r="AW193" s="91">
        <v>300</v>
      </c>
      <c r="AX193" s="91">
        <v>150</v>
      </c>
      <c r="AY193" s="91"/>
      <c r="AZ193" s="92" t="s">
        <v>59</v>
      </c>
      <c r="BA193" s="2"/>
    </row>
    <row r="194" spans="1:53" ht="255" customHeight="1" x14ac:dyDescent="0.3">
      <c r="A194" s="115" t="s">
        <v>424</v>
      </c>
      <c r="B194" s="107" t="s">
        <v>425</v>
      </c>
      <c r="C194" s="108" t="s">
        <v>49</v>
      </c>
      <c r="D194" s="88" t="s">
        <v>413</v>
      </c>
      <c r="E194" s="88" t="s">
        <v>51</v>
      </c>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15" t="s">
        <v>549</v>
      </c>
      <c r="AD194" s="34" t="s">
        <v>56</v>
      </c>
      <c r="AE194" s="31" t="s">
        <v>605</v>
      </c>
      <c r="AF194" s="89"/>
      <c r="AG194" s="90" t="s">
        <v>414</v>
      </c>
      <c r="AH194" s="146">
        <v>7046.4</v>
      </c>
      <c r="AI194" s="146">
        <v>7037.1</v>
      </c>
      <c r="AJ194" s="146">
        <v>3643.7</v>
      </c>
      <c r="AK194" s="146"/>
      <c r="AL194" s="146"/>
      <c r="AM194" s="146"/>
      <c r="AN194" s="146">
        <v>7046.4</v>
      </c>
      <c r="AO194" s="146">
        <v>7037.1</v>
      </c>
      <c r="AP194" s="146">
        <v>3643.7</v>
      </c>
      <c r="AQ194" s="146"/>
      <c r="AR194" s="146"/>
      <c r="AS194" s="146"/>
      <c r="AT194" s="146">
        <v>7037.1</v>
      </c>
      <c r="AU194" s="146">
        <v>3643.7</v>
      </c>
      <c r="AV194" s="146"/>
      <c r="AW194" s="146">
        <v>7037.1</v>
      </c>
      <c r="AX194" s="146">
        <v>3643.7</v>
      </c>
      <c r="AY194" s="146"/>
      <c r="AZ194" s="147" t="s">
        <v>59</v>
      </c>
      <c r="BA194" s="2"/>
    </row>
    <row r="195" spans="1:53" ht="255" customHeight="1" x14ac:dyDescent="0.3">
      <c r="A195" s="118"/>
      <c r="B195" s="109"/>
      <c r="C195" s="110"/>
      <c r="D195" s="56"/>
      <c r="E195" s="56"/>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21" t="s">
        <v>553</v>
      </c>
      <c r="AD195" s="30" t="s">
        <v>56</v>
      </c>
      <c r="AE195" s="30" t="s">
        <v>606</v>
      </c>
      <c r="AF195" s="116"/>
      <c r="AG195" s="117"/>
      <c r="AH195" s="148"/>
      <c r="AI195" s="148"/>
      <c r="AJ195" s="148"/>
      <c r="AK195" s="148"/>
      <c r="AL195" s="148"/>
      <c r="AM195" s="148"/>
      <c r="AN195" s="148"/>
      <c r="AO195" s="148"/>
      <c r="AP195" s="148"/>
      <c r="AQ195" s="148"/>
      <c r="AR195" s="148"/>
      <c r="AS195" s="148"/>
      <c r="AT195" s="148"/>
      <c r="AU195" s="148"/>
      <c r="AV195" s="148"/>
      <c r="AW195" s="148"/>
      <c r="AX195" s="148"/>
      <c r="AY195" s="148"/>
      <c r="AZ195" s="149"/>
      <c r="BA195" s="2"/>
    </row>
    <row r="196" spans="1:53" ht="257.25" customHeight="1" x14ac:dyDescent="0.3">
      <c r="A196" s="115" t="s">
        <v>426</v>
      </c>
      <c r="B196" s="107" t="s">
        <v>427</v>
      </c>
      <c r="C196" s="108" t="s">
        <v>49</v>
      </c>
      <c r="D196" s="88" t="s">
        <v>413</v>
      </c>
      <c r="E196" s="88" t="s">
        <v>51</v>
      </c>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15" t="s">
        <v>549</v>
      </c>
      <c r="AD196" s="34" t="s">
        <v>56</v>
      </c>
      <c r="AE196" s="31" t="s">
        <v>605</v>
      </c>
      <c r="AF196" s="89"/>
      <c r="AG196" s="90" t="s">
        <v>414</v>
      </c>
      <c r="AH196" s="91">
        <v>1920</v>
      </c>
      <c r="AI196" s="91">
        <v>1120</v>
      </c>
      <c r="AJ196" s="91">
        <v>4949</v>
      </c>
      <c r="AK196" s="91"/>
      <c r="AL196" s="91"/>
      <c r="AM196" s="91"/>
      <c r="AN196" s="91">
        <v>1920</v>
      </c>
      <c r="AO196" s="91">
        <v>1120</v>
      </c>
      <c r="AP196" s="91">
        <v>4949</v>
      </c>
      <c r="AQ196" s="91"/>
      <c r="AR196" s="91"/>
      <c r="AS196" s="91"/>
      <c r="AT196" s="91">
        <v>1120</v>
      </c>
      <c r="AU196" s="91">
        <v>4949</v>
      </c>
      <c r="AV196" s="91"/>
      <c r="AW196" s="91">
        <v>1120</v>
      </c>
      <c r="AX196" s="91">
        <v>4949</v>
      </c>
      <c r="AY196" s="91"/>
      <c r="AZ196" s="92" t="s">
        <v>59</v>
      </c>
      <c r="BA196" s="2"/>
    </row>
    <row r="197" spans="1:53" ht="230.25" customHeight="1" x14ac:dyDescent="0.3">
      <c r="A197" s="192"/>
      <c r="B197" s="134"/>
      <c r="C197" s="135"/>
      <c r="D197" s="136"/>
      <c r="E197" s="13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5" t="s">
        <v>553</v>
      </c>
      <c r="AD197" s="34" t="s">
        <v>56</v>
      </c>
      <c r="AE197" s="31" t="s">
        <v>606</v>
      </c>
      <c r="AF197" s="138"/>
      <c r="AG197" s="139"/>
      <c r="AH197" s="91"/>
      <c r="AI197" s="91"/>
      <c r="AJ197" s="91"/>
      <c r="AK197" s="91"/>
      <c r="AL197" s="91"/>
      <c r="AM197" s="91"/>
      <c r="AN197" s="91"/>
      <c r="AO197" s="91"/>
      <c r="AP197" s="91"/>
      <c r="AQ197" s="91"/>
      <c r="AR197" s="91"/>
      <c r="AS197" s="91"/>
      <c r="AT197" s="91"/>
      <c r="AU197" s="91"/>
      <c r="AV197" s="91"/>
      <c r="AW197" s="91"/>
      <c r="AX197" s="91"/>
      <c r="AY197" s="91"/>
      <c r="AZ197" s="92"/>
      <c r="BA197" s="2"/>
    </row>
    <row r="198" spans="1:53" ht="22.5" customHeight="1" x14ac:dyDescent="0.3">
      <c r="A198" s="76" t="s">
        <v>428</v>
      </c>
      <c r="B198" s="77" t="s">
        <v>429</v>
      </c>
      <c r="C198" s="78" t="s">
        <v>42</v>
      </c>
      <c r="D198" s="78" t="s">
        <v>42</v>
      </c>
      <c r="E198" s="78" t="s">
        <v>42</v>
      </c>
      <c r="F198" s="79" t="s">
        <v>42</v>
      </c>
      <c r="G198" s="79" t="s">
        <v>42</v>
      </c>
      <c r="H198" s="79" t="s">
        <v>42</v>
      </c>
      <c r="I198" s="79" t="s">
        <v>42</v>
      </c>
      <c r="J198" s="79" t="s">
        <v>42</v>
      </c>
      <c r="K198" s="79" t="s">
        <v>42</v>
      </c>
      <c r="L198" s="79" t="s">
        <v>42</v>
      </c>
      <c r="M198" s="79" t="s">
        <v>42</v>
      </c>
      <c r="N198" s="79" t="s">
        <v>42</v>
      </c>
      <c r="O198" s="79" t="s">
        <v>42</v>
      </c>
      <c r="P198" s="79" t="s">
        <v>42</v>
      </c>
      <c r="Q198" s="79" t="s">
        <v>42</v>
      </c>
      <c r="R198" s="79" t="s">
        <v>42</v>
      </c>
      <c r="S198" s="79" t="s">
        <v>42</v>
      </c>
      <c r="T198" s="79" t="s">
        <v>42</v>
      </c>
      <c r="U198" s="79" t="s">
        <v>42</v>
      </c>
      <c r="V198" s="79" t="s">
        <v>42</v>
      </c>
      <c r="W198" s="79" t="s">
        <v>42</v>
      </c>
      <c r="X198" s="79" t="s">
        <v>42</v>
      </c>
      <c r="Y198" s="79" t="s">
        <v>42</v>
      </c>
      <c r="Z198" s="79" t="s">
        <v>42</v>
      </c>
      <c r="AA198" s="79" t="s">
        <v>42</v>
      </c>
      <c r="AB198" s="79" t="s">
        <v>42</v>
      </c>
      <c r="AC198" s="78" t="s">
        <v>42</v>
      </c>
      <c r="AD198" s="78" t="s">
        <v>42</v>
      </c>
      <c r="AE198" s="78" t="s">
        <v>42</v>
      </c>
      <c r="AF198" s="80" t="s">
        <v>42</v>
      </c>
      <c r="AG198" s="80" t="s">
        <v>42</v>
      </c>
      <c r="AH198" s="68">
        <f>AH17</f>
        <v>2573035.6</v>
      </c>
      <c r="AI198" s="68">
        <f t="shared" ref="AI198:AY198" si="48">AI17</f>
        <v>2369515.4</v>
      </c>
      <c r="AJ198" s="68">
        <f t="shared" si="48"/>
        <v>2691321.0000000005</v>
      </c>
      <c r="AK198" s="68">
        <f t="shared" si="48"/>
        <v>2442055.4</v>
      </c>
      <c r="AL198" s="68">
        <f t="shared" si="48"/>
        <v>2485444.2999999998</v>
      </c>
      <c r="AM198" s="68">
        <f t="shared" si="48"/>
        <v>2580943.6</v>
      </c>
      <c r="AN198" s="68">
        <f t="shared" si="48"/>
        <v>2247344.4</v>
      </c>
      <c r="AO198" s="68">
        <f t="shared" si="48"/>
        <v>2171481.2999999998</v>
      </c>
      <c r="AP198" s="68">
        <f t="shared" si="48"/>
        <v>2400383.9</v>
      </c>
      <c r="AQ198" s="68">
        <f t="shared" si="48"/>
        <v>2340583.9</v>
      </c>
      <c r="AR198" s="68">
        <f t="shared" si="48"/>
        <v>2422218.1999999997</v>
      </c>
      <c r="AS198" s="68">
        <f t="shared" si="48"/>
        <v>2541625.9</v>
      </c>
      <c r="AT198" s="68">
        <f t="shared" si="48"/>
        <v>2369515.4</v>
      </c>
      <c r="AU198" s="68">
        <f t="shared" si="48"/>
        <v>2691321.0000000005</v>
      </c>
      <c r="AV198" s="68">
        <f t="shared" si="48"/>
        <v>2442055.4</v>
      </c>
      <c r="AW198" s="68">
        <f t="shared" si="48"/>
        <v>2171481.2999999998</v>
      </c>
      <c r="AX198" s="68">
        <f t="shared" si="48"/>
        <v>2400383.9</v>
      </c>
      <c r="AY198" s="68">
        <f t="shared" si="48"/>
        <v>2340583.9</v>
      </c>
      <c r="AZ198" s="81"/>
      <c r="BA198" s="2"/>
    </row>
    <row r="199" spans="1:53" ht="12.9" customHeight="1" x14ac:dyDescent="0.3">
      <c r="A199" s="193"/>
      <c r="B199" s="194"/>
      <c r="C199" s="195"/>
      <c r="D199" s="195"/>
      <c r="E199" s="195"/>
      <c r="F199" s="196"/>
      <c r="G199" s="196"/>
      <c r="H199" s="196"/>
      <c r="I199" s="194"/>
      <c r="J199" s="197"/>
      <c r="K199" s="197"/>
      <c r="L199" s="197"/>
      <c r="M199" s="197"/>
      <c r="N199" s="197"/>
      <c r="O199" s="197"/>
      <c r="P199" s="197"/>
      <c r="Q199" s="197"/>
      <c r="R199" s="197"/>
      <c r="S199" s="197"/>
      <c r="T199" s="197"/>
      <c r="U199" s="198"/>
      <c r="V199" s="198"/>
      <c r="W199" s="198"/>
      <c r="X199" s="198"/>
      <c r="Y199" s="198"/>
      <c r="Z199" s="198"/>
      <c r="AA199" s="198"/>
      <c r="AB199" s="198"/>
      <c r="AC199" s="199"/>
      <c r="AD199" s="199"/>
      <c r="AE199" s="199"/>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2"/>
    </row>
    <row r="200" spans="1:53" x14ac:dyDescent="0.3">
      <c r="A200" s="200"/>
      <c r="B200" s="200"/>
      <c r="C200" s="201"/>
      <c r="D200" s="201"/>
      <c r="E200" s="201"/>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1"/>
      <c r="AD200" s="201"/>
      <c r="AE200" s="201"/>
      <c r="AF200" s="200"/>
      <c r="AG200" s="200"/>
      <c r="AH200" s="200"/>
      <c r="AI200" s="200"/>
      <c r="AT200" s="200"/>
      <c r="AU200" s="200"/>
      <c r="AV200" s="200"/>
      <c r="AW200" s="200"/>
      <c r="AX200" s="200"/>
      <c r="AY200" s="200"/>
      <c r="AZ200" s="200"/>
    </row>
    <row r="201" spans="1:53" x14ac:dyDescent="0.3">
      <c r="A201" s="200"/>
      <c r="B201" s="200"/>
      <c r="C201" s="201"/>
      <c r="D201" s="201"/>
      <c r="E201" s="201"/>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1"/>
      <c r="AD201" s="201"/>
      <c r="AE201" s="201"/>
      <c r="AF201" s="200"/>
      <c r="AG201" s="200"/>
      <c r="AH201" s="200"/>
      <c r="AI201" s="200"/>
      <c r="AT201" s="200"/>
      <c r="AU201" s="200"/>
      <c r="AV201" s="200"/>
      <c r="AW201" s="200"/>
      <c r="AX201" s="200"/>
      <c r="AY201" s="200"/>
      <c r="AZ201" s="200"/>
    </row>
    <row r="202" spans="1:53" x14ac:dyDescent="0.3">
      <c r="A202" s="200"/>
      <c r="B202" s="200"/>
      <c r="C202" s="201"/>
      <c r="D202" s="201"/>
      <c r="E202" s="201"/>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1"/>
      <c r="AD202" s="201"/>
      <c r="AE202" s="201"/>
      <c r="AF202" s="200"/>
      <c r="AG202" s="200"/>
      <c r="AH202" s="200"/>
      <c r="AI202" s="200"/>
      <c r="AT202" s="200"/>
      <c r="AU202" s="200"/>
      <c r="AV202" s="200"/>
      <c r="AW202" s="200"/>
      <c r="AX202" s="200"/>
      <c r="AY202" s="200"/>
      <c r="AZ202" s="200"/>
    </row>
    <row r="203" spans="1:53" x14ac:dyDescent="0.3">
      <c r="A203" s="200"/>
      <c r="B203" s="200"/>
      <c r="C203" s="201"/>
      <c r="D203" s="201"/>
      <c r="E203" s="201"/>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1"/>
      <c r="AD203" s="201"/>
      <c r="AE203" s="201"/>
      <c r="AF203" s="200"/>
      <c r="AG203" s="200"/>
      <c r="AH203" s="200"/>
      <c r="AI203" s="200"/>
      <c r="AT203" s="200"/>
      <c r="AU203" s="200"/>
      <c r="AV203" s="200"/>
      <c r="AW203" s="200"/>
      <c r="AX203" s="200"/>
      <c r="AY203" s="200"/>
      <c r="AZ203" s="200"/>
    </row>
    <row r="204" spans="1:53" x14ac:dyDescent="0.3">
      <c r="A204" s="200"/>
      <c r="B204" s="200"/>
      <c r="C204" s="201"/>
      <c r="D204" s="201"/>
      <c r="E204" s="201"/>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1"/>
      <c r="AD204" s="201"/>
      <c r="AE204" s="201"/>
      <c r="AF204" s="200"/>
      <c r="AG204" s="200"/>
      <c r="AH204" s="200"/>
      <c r="AI204" s="200"/>
      <c r="AT204" s="200"/>
      <c r="AU204" s="200"/>
      <c r="AV204" s="200"/>
      <c r="AW204" s="200"/>
      <c r="AX204" s="200"/>
      <c r="AY204" s="200"/>
      <c r="AZ204" s="200"/>
    </row>
    <row r="205" spans="1:53" x14ac:dyDescent="0.3">
      <c r="A205" s="200"/>
      <c r="B205" s="200"/>
      <c r="C205" s="201"/>
      <c r="D205" s="201"/>
      <c r="E205" s="201"/>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1"/>
      <c r="AD205" s="201"/>
      <c r="AE205" s="201"/>
      <c r="AF205" s="200"/>
      <c r="AG205" s="200"/>
      <c r="AH205" s="200"/>
      <c r="AI205" s="200"/>
      <c r="AT205" s="200"/>
      <c r="AU205" s="200"/>
      <c r="AV205" s="200"/>
      <c r="AW205" s="200"/>
      <c r="AX205" s="200"/>
      <c r="AY205" s="200"/>
      <c r="AZ205" s="200"/>
    </row>
    <row r="206" spans="1:53" x14ac:dyDescent="0.3">
      <c r="A206" s="200"/>
      <c r="B206" s="200"/>
      <c r="C206" s="201"/>
      <c r="D206" s="201"/>
      <c r="E206" s="201"/>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1"/>
      <c r="AD206" s="201"/>
      <c r="AE206" s="201"/>
      <c r="AF206" s="200"/>
      <c r="AG206" s="200"/>
      <c r="AH206" s="200"/>
      <c r="AI206" s="200"/>
      <c r="AT206" s="200"/>
      <c r="AU206" s="200"/>
      <c r="AV206" s="200"/>
      <c r="AW206" s="200"/>
      <c r="AX206" s="200"/>
      <c r="AY206" s="200"/>
      <c r="AZ206" s="200"/>
    </row>
    <row r="207" spans="1:53" x14ac:dyDescent="0.3">
      <c r="A207" s="200"/>
      <c r="B207" s="200"/>
      <c r="C207" s="201"/>
      <c r="D207" s="201"/>
      <c r="E207" s="201"/>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1"/>
      <c r="AD207" s="201"/>
      <c r="AE207" s="201"/>
      <c r="AF207" s="200"/>
      <c r="AG207" s="200"/>
      <c r="AH207" s="200"/>
      <c r="AI207" s="200"/>
      <c r="AT207" s="200"/>
      <c r="AU207" s="200"/>
      <c r="AV207" s="200"/>
      <c r="AW207" s="200"/>
      <c r="AX207" s="200"/>
      <c r="AY207" s="200"/>
      <c r="AZ207" s="200"/>
    </row>
    <row r="208" spans="1:53" x14ac:dyDescent="0.3">
      <c r="A208" s="200"/>
      <c r="B208" s="200"/>
      <c r="C208" s="201"/>
      <c r="D208" s="201"/>
      <c r="E208" s="201"/>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1"/>
      <c r="AD208" s="201"/>
      <c r="AE208" s="201"/>
      <c r="AF208" s="200"/>
      <c r="AG208" s="200"/>
      <c r="AH208" s="200"/>
      <c r="AI208" s="200"/>
      <c r="AT208" s="200"/>
      <c r="AU208" s="200"/>
      <c r="AV208" s="200"/>
      <c r="AW208" s="200"/>
      <c r="AX208" s="200"/>
      <c r="AY208" s="200"/>
      <c r="AZ208" s="200"/>
    </row>
    <row r="209" spans="1:52" x14ac:dyDescent="0.3">
      <c r="A209" s="200"/>
      <c r="B209" s="200"/>
      <c r="C209" s="201"/>
      <c r="D209" s="201"/>
      <c r="E209" s="201"/>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1"/>
      <c r="AD209" s="201"/>
      <c r="AE209" s="201"/>
      <c r="AF209" s="200"/>
      <c r="AG209" s="200"/>
      <c r="AH209" s="200"/>
      <c r="AI209" s="200"/>
      <c r="AT209" s="200"/>
      <c r="AU209" s="200"/>
      <c r="AV209" s="200"/>
      <c r="AW209" s="200"/>
      <c r="AX209" s="200"/>
      <c r="AY209" s="200"/>
      <c r="AZ209" s="200"/>
    </row>
  </sheetData>
  <mergeCells count="82">
    <mergeCell ref="C10:C15"/>
    <mergeCell ref="U10:U15"/>
    <mergeCell ref="V10:V15"/>
    <mergeCell ref="M10:M15"/>
    <mergeCell ref="N10:N15"/>
    <mergeCell ref="O10:O15"/>
    <mergeCell ref="T10:T15"/>
    <mergeCell ref="AC6:AE7"/>
    <mergeCell ref="AC8:AE8"/>
    <mergeCell ref="AC9:AE9"/>
    <mergeCell ref="AC10:AC15"/>
    <mergeCell ref="AD10:AD15"/>
    <mergeCell ref="AE10:AE15"/>
    <mergeCell ref="AR11:AR15"/>
    <mergeCell ref="AH11:AH15"/>
    <mergeCell ref="AI11:AI15"/>
    <mergeCell ref="AL11:AL15"/>
    <mergeCell ref="AM11:AM15"/>
    <mergeCell ref="AN11:AN15"/>
    <mergeCell ref="D10:D15"/>
    <mergeCell ref="E10:E15"/>
    <mergeCell ref="F10:F15"/>
    <mergeCell ref="G10:G15"/>
    <mergeCell ref="P10:P15"/>
    <mergeCell ref="H10:H15"/>
    <mergeCell ref="I10:I15"/>
    <mergeCell ref="J10:J15"/>
    <mergeCell ref="K10:K15"/>
    <mergeCell ref="L10:L15"/>
    <mergeCell ref="Q10:Q15"/>
    <mergeCell ref="AT9:AT15"/>
    <mergeCell ref="AU9:AU15"/>
    <mergeCell ref="AV9:AV15"/>
    <mergeCell ref="AH9:AI10"/>
    <mergeCell ref="AJ9:AJ15"/>
    <mergeCell ref="AK9:AK15"/>
    <mergeCell ref="W10:W15"/>
    <mergeCell ref="X10:X15"/>
    <mergeCell ref="AS11:AS15"/>
    <mergeCell ref="Y10:Y15"/>
    <mergeCell ref="Z10:Z15"/>
    <mergeCell ref="AA10:AA15"/>
    <mergeCell ref="AB10:AB15"/>
    <mergeCell ref="AG10:AG15"/>
    <mergeCell ref="AO11:AO15"/>
    <mergeCell ref="AW9:AW15"/>
    <mergeCell ref="AX9:AX15"/>
    <mergeCell ref="AT6:AV8"/>
    <mergeCell ref="AW6:AY8"/>
    <mergeCell ref="AZ6:AZ15"/>
    <mergeCell ref="AY9:AY15"/>
    <mergeCell ref="C8:V8"/>
    <mergeCell ref="W8:AB8"/>
    <mergeCell ref="C9:E9"/>
    <mergeCell ref="F9:I9"/>
    <mergeCell ref="J9:L9"/>
    <mergeCell ref="M9:P9"/>
    <mergeCell ref="Q9:S9"/>
    <mergeCell ref="T9:V9"/>
    <mergeCell ref="W9:Y9"/>
    <mergeCell ref="Z9:AB9"/>
    <mergeCell ref="A1:AQ2"/>
    <mergeCell ref="A3:AH3"/>
    <mergeCell ref="A6:A15"/>
    <mergeCell ref="B6:B15"/>
    <mergeCell ref="C6:AB7"/>
    <mergeCell ref="AF6:AF15"/>
    <mergeCell ref="AG6:AG9"/>
    <mergeCell ref="AH6:AM8"/>
    <mergeCell ref="AN6:AS8"/>
    <mergeCell ref="AL9:AM10"/>
    <mergeCell ref="AN9:AO10"/>
    <mergeCell ref="AP9:AP15"/>
    <mergeCell ref="AQ9:AQ15"/>
    <mergeCell ref="AR9:AS10"/>
    <mergeCell ref="R10:R15"/>
    <mergeCell ref="S10:S15"/>
    <mergeCell ref="A32:A33"/>
    <mergeCell ref="A88:A89"/>
    <mergeCell ref="A146:A147"/>
    <mergeCell ref="A189:A191"/>
    <mergeCell ref="A75:A76"/>
  </mergeCells>
  <printOptions horizontalCentered="1"/>
  <pageMargins left="0.59055118110236227" right="0.59055118110236227" top="0.98425196850393704" bottom="0.59055118110236227" header="0.31496062992125984" footer="0.51181102362204722"/>
  <pageSetup paperSize="9" scale="20" firstPageNumber="338" fitToHeight="44" orientation="landscape" useFirstPageNumber="1" r:id="rId1"/>
  <headerFooter>
    <oddFooter>&amp;C&amp;14&amp;P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BB03FFDE-4DB1-435C-AEA8-A145A193BD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BIRUKOVAG\Пользователь</dc:creator>
  <cp:lastModifiedBy>user</cp:lastModifiedBy>
  <cp:lastPrinted>2017-11-21T08:09:46Z</cp:lastPrinted>
  <dcterms:created xsi:type="dcterms:W3CDTF">2017-06-20T14:57:35Z</dcterms:created>
  <dcterms:modified xsi:type="dcterms:W3CDTF">2017-11-21T08:09:48Z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C:\Users\Пользователь\AppData\Local\Кейсистемс\Свод-СМАРТ\ReportManager\RRO_14.xlsx</vt:lpwstr>
  </property>
  <property fmtid="{D5CDD505-2E9C-101B-9397-08002B2CF9AE}" pid="3" name="Report Name">
    <vt:lpwstr>C__Users_Пользователь_AppData_Local_Кейсистемс_Свод-СМАРТ_ReportManager_RRO_14.xlsx</vt:lpwstr>
  </property>
</Properties>
</file>