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Бюджет!$J$424</definedName>
    <definedName name="SIGN" localSheetId="0">Бюджет!$A$13:$H$13</definedName>
  </definedNames>
  <calcPr calcId="145621"/>
</workbook>
</file>

<file path=xl/calcChain.xml><?xml version="1.0" encoding="utf-8"?>
<calcChain xmlns="http://schemas.openxmlformats.org/spreadsheetml/2006/main">
  <c r="D408" i="1"/>
  <c r="E408" s="1"/>
  <c r="C408"/>
  <c r="D396"/>
  <c r="E396" s="1"/>
  <c r="C396"/>
  <c r="C397" s="1"/>
  <c r="D390"/>
  <c r="E390" s="1"/>
  <c r="C390"/>
  <c r="D383"/>
  <c r="E383" s="1"/>
  <c r="C383"/>
  <c r="D376"/>
  <c r="E376" s="1"/>
  <c r="C376"/>
  <c r="D364"/>
  <c r="E364" s="1"/>
  <c r="C364"/>
  <c r="E363"/>
  <c r="D316"/>
  <c r="D317" s="1"/>
  <c r="C316"/>
  <c r="C317" s="1"/>
  <c r="D310"/>
  <c r="E310" s="1"/>
  <c r="C310"/>
  <c r="D291"/>
  <c r="E291" s="1"/>
  <c r="C291"/>
  <c r="E290"/>
  <c r="D267"/>
  <c r="E267" s="1"/>
  <c r="C267"/>
  <c r="E256"/>
  <c r="D256"/>
  <c r="C256"/>
  <c r="D245"/>
  <c r="E245" s="1"/>
  <c r="C245"/>
  <c r="D224"/>
  <c r="E224" s="1"/>
  <c r="C224"/>
  <c r="C223"/>
  <c r="E223" s="1"/>
  <c r="D210"/>
  <c r="E210" s="1"/>
  <c r="D211"/>
  <c r="E211" s="1"/>
  <c r="C211"/>
  <c r="D198"/>
  <c r="C197"/>
  <c r="C198" s="1"/>
  <c r="D179"/>
  <c r="E179" s="1"/>
  <c r="C179"/>
  <c r="E178"/>
  <c r="C158"/>
  <c r="D157"/>
  <c r="D158" s="1"/>
  <c r="E158" s="1"/>
  <c r="D138"/>
  <c r="D139" s="1"/>
  <c r="C138"/>
  <c r="D137"/>
  <c r="C137"/>
  <c r="C139" s="1"/>
  <c r="D126"/>
  <c r="E126" s="1"/>
  <c r="C126"/>
  <c r="E125"/>
  <c r="D111"/>
  <c r="E111" s="1"/>
  <c r="D112"/>
  <c r="E112" s="1"/>
  <c r="C112"/>
  <c r="D96"/>
  <c r="D97" s="1"/>
  <c r="E96"/>
  <c r="C97"/>
  <c r="C96"/>
  <c r="E84"/>
  <c r="D85"/>
  <c r="E85" s="1"/>
  <c r="C84"/>
  <c r="C85" s="1"/>
  <c r="D67"/>
  <c r="D68" s="1"/>
  <c r="E68" s="1"/>
  <c r="C68"/>
  <c r="E67"/>
  <c r="C67"/>
  <c r="D51"/>
  <c r="C50"/>
  <c r="C51" s="1"/>
  <c r="E51" s="1"/>
  <c r="D28"/>
  <c r="E28" s="1"/>
  <c r="C29"/>
  <c r="C30" s="1"/>
  <c r="D10"/>
  <c r="D11" s="1"/>
  <c r="C10"/>
  <c r="C11" s="1"/>
  <c r="D397" l="1"/>
  <c r="E397" s="1"/>
  <c r="E317"/>
  <c r="E316"/>
  <c r="E198"/>
  <c r="E197"/>
  <c r="E138"/>
  <c r="E137"/>
  <c r="D29"/>
  <c r="D30" s="1"/>
  <c r="E30" s="1"/>
  <c r="E97"/>
  <c r="E50"/>
  <c r="E29"/>
  <c r="E11"/>
  <c r="E10"/>
  <c r="E372" l="1"/>
  <c r="E377"/>
  <c r="E378"/>
  <c r="E379"/>
  <c r="E384"/>
  <c r="E385"/>
  <c r="E386"/>
  <c r="E391"/>
  <c r="E392"/>
  <c r="E393"/>
  <c r="E398"/>
  <c r="E399"/>
  <c r="E400"/>
  <c r="E401"/>
  <c r="E402"/>
  <c r="E403"/>
  <c r="E404"/>
  <c r="E409"/>
  <c r="E410"/>
  <c r="E411"/>
  <c r="E412"/>
  <c r="E413"/>
  <c r="E414"/>
  <c r="E415"/>
  <c r="E416"/>
  <c r="E417"/>
  <c r="E418"/>
  <c r="E419"/>
  <c r="E420"/>
  <c r="E371"/>
  <c r="E15"/>
  <c r="E16"/>
  <c r="E17"/>
  <c r="E18"/>
  <c r="E19"/>
  <c r="E20"/>
  <c r="E21"/>
  <c r="E22"/>
  <c r="E23"/>
  <c r="E24"/>
  <c r="E25"/>
  <c r="E26"/>
  <c r="E31"/>
  <c r="E32"/>
  <c r="E33"/>
  <c r="E34"/>
  <c r="E35"/>
  <c r="E36"/>
  <c r="E37"/>
  <c r="E38"/>
  <c r="E39"/>
  <c r="E40"/>
  <c r="E41"/>
  <c r="E42"/>
  <c r="E43"/>
  <c r="E44"/>
  <c r="E45"/>
  <c r="E46"/>
  <c r="E47"/>
  <c r="E52"/>
  <c r="E53"/>
  <c r="E54"/>
  <c r="E55"/>
  <c r="E56"/>
  <c r="E57"/>
  <c r="E58"/>
  <c r="E59"/>
  <c r="E60"/>
  <c r="E61"/>
  <c r="E62"/>
  <c r="E63"/>
  <c r="E64"/>
  <c r="E69"/>
  <c r="E70"/>
  <c r="E71"/>
  <c r="E72"/>
  <c r="E73"/>
  <c r="E74"/>
  <c r="E75"/>
  <c r="E76"/>
  <c r="E77"/>
  <c r="E78"/>
  <c r="E79"/>
  <c r="E80"/>
  <c r="E81"/>
  <c r="E86"/>
  <c r="E87"/>
  <c r="E88"/>
  <c r="E89"/>
  <c r="E90"/>
  <c r="E91"/>
  <c r="E92"/>
  <c r="E93"/>
  <c r="E98"/>
  <c r="E99"/>
  <c r="E100"/>
  <c r="E101"/>
  <c r="E102"/>
  <c r="E103"/>
  <c r="E104"/>
  <c r="E105"/>
  <c r="E106"/>
  <c r="E107"/>
  <c r="E108"/>
  <c r="E113"/>
  <c r="E114"/>
  <c r="E115"/>
  <c r="E116"/>
  <c r="E117"/>
  <c r="E118"/>
  <c r="E119"/>
  <c r="E120"/>
  <c r="E121"/>
  <c r="E122"/>
  <c r="E127"/>
  <c r="E128"/>
  <c r="E129"/>
  <c r="E130"/>
  <c r="E131"/>
  <c r="E132"/>
  <c r="E133"/>
  <c r="E134"/>
  <c r="E135"/>
  <c r="E140"/>
  <c r="E141"/>
  <c r="E142"/>
  <c r="E143"/>
  <c r="E144"/>
  <c r="E145"/>
  <c r="E146"/>
  <c r="E147"/>
  <c r="E148"/>
  <c r="E149"/>
  <c r="E150"/>
  <c r="E151"/>
  <c r="E152"/>
  <c r="E153"/>
  <c r="E154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80"/>
  <c r="E181"/>
  <c r="E182"/>
  <c r="E183"/>
  <c r="E184"/>
  <c r="E185"/>
  <c r="E186"/>
  <c r="E187"/>
  <c r="E188"/>
  <c r="E189"/>
  <c r="E190"/>
  <c r="E191"/>
  <c r="E192"/>
  <c r="E193"/>
  <c r="E194"/>
  <c r="E199"/>
  <c r="E200"/>
  <c r="E201"/>
  <c r="E202"/>
  <c r="E203"/>
  <c r="E204"/>
  <c r="E205"/>
  <c r="E206"/>
  <c r="E207"/>
  <c r="E212"/>
  <c r="E213"/>
  <c r="E214"/>
  <c r="E215"/>
  <c r="E216"/>
  <c r="E217"/>
  <c r="E218"/>
  <c r="E219"/>
  <c r="E220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6"/>
  <c r="E247"/>
  <c r="E248"/>
  <c r="E249"/>
  <c r="E250"/>
  <c r="E251"/>
  <c r="E252"/>
  <c r="E257"/>
  <c r="E258"/>
  <c r="E259"/>
  <c r="E260"/>
  <c r="E261"/>
  <c r="E262"/>
  <c r="E263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92"/>
  <c r="E293"/>
  <c r="E294"/>
  <c r="E295"/>
  <c r="E296"/>
  <c r="E297"/>
  <c r="E298"/>
  <c r="E299"/>
  <c r="E300"/>
  <c r="E301"/>
  <c r="E302"/>
  <c r="E303"/>
  <c r="E304"/>
  <c r="E305"/>
  <c r="E306"/>
  <c r="E311"/>
  <c r="E312"/>
  <c r="E313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5"/>
  <c r="E366"/>
  <c r="E367"/>
  <c r="E368"/>
  <c r="E369"/>
  <c r="E370"/>
  <c r="E14"/>
  <c r="E13"/>
  <c r="E7"/>
  <c r="E12"/>
  <c r="E6"/>
</calcChain>
</file>

<file path=xl/sharedStrings.xml><?xml version="1.0" encoding="utf-8"?>
<sst xmlns="http://schemas.openxmlformats.org/spreadsheetml/2006/main" count="732" uniqueCount="620">
  <si>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</si>
  <si>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</si>
  <si>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</si>
  <si>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</si>
  <si>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</si>
  <si>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</si>
  <si>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</si>
  <si>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</si>
  <si>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</si>
  <si>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</si>
  <si>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</si>
  <si>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</si>
  <si>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</si>
  <si>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</si>
  <si>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</si>
  <si>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</si>
  <si>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</si>
  <si>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</si>
  <si>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</si>
  <si>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</si>
  <si>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5210280600</t>
  </si>
  <si>
    <t>Организация реконструкции детского сада на 55 мест г.Шлиссельбург, Кировский район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</si>
  <si>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</si>
  <si>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</si>
  <si>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</si>
  <si>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</si>
  <si>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</si>
  <si>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</si>
  <si>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52103S0495</t>
  </si>
  <si>
    <t>Укрепление материально-технической базы организаций дошкольного образования (оснащение учебно-материальной базы дошкольных образовательных организаций - региональных инновационных площадок)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</si>
  <si>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</si>
  <si>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</si>
  <si>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</si>
  <si>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</si>
  <si>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</si>
  <si>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</si>
  <si>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</si>
  <si>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</si>
  <si>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</si>
  <si>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</si>
  <si>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</si>
  <si>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</si>
  <si>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</si>
  <si>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</si>
  <si>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</si>
  <si>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</si>
  <si>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52202S0515</t>
  </si>
  <si>
    <t>Укрепление материально-технической базы организаций общего образования (приобретение современного оборудования для муниципальных общеобразовательных организаций, внедряющих ФГОС начального, основного, среднего (полного) общего образования)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</si>
  <si>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</si>
  <si>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</si>
  <si>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</si>
  <si>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</si>
  <si>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</si>
  <si>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</si>
  <si>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</si>
  <si>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</si>
  <si>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</si>
  <si>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</si>
  <si>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5220312560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</si>
  <si>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</si>
  <si>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</si>
  <si>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</si>
  <si>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</si>
  <si>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</si>
  <si>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</si>
  <si>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</si>
  <si>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</si>
  <si>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</si>
  <si>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</si>
  <si>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</si>
  <si>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</si>
  <si>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</si>
  <si>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</si>
  <si>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</si>
  <si>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</si>
  <si>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</si>
  <si>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</si>
  <si>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5230212130</t>
  </si>
  <si>
    <t>Государственная регламентация деятельности учреждений дополнительного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</si>
  <si>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</si>
  <si>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</si>
  <si>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</si>
  <si>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</si>
  <si>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</si>
  <si>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</si>
  <si>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</si>
  <si>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</si>
  <si>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</si>
  <si>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</si>
  <si>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</si>
  <si>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</si>
  <si>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</si>
  <si>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</si>
  <si>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</si>
  <si>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</si>
  <si>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</si>
  <si>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</si>
  <si>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</si>
  <si>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</si>
  <si>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</si>
  <si>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</si>
  <si>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</si>
  <si>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</si>
  <si>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</si>
  <si>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</si>
  <si>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</si>
  <si>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</si>
  <si>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</si>
  <si>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</si>
  <si>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</si>
  <si>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</si>
  <si>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</si>
  <si>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</si>
  <si>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</si>
  <si>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</si>
  <si>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</si>
  <si>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</si>
  <si>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</si>
  <si>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</si>
  <si>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</si>
  <si>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</si>
  <si>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</si>
  <si>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</si>
  <si>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</si>
  <si>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</si>
  <si>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</si>
  <si>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</si>
  <si>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</si>
  <si>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</si>
  <si>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</si>
  <si>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</si>
  <si>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</si>
  <si>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</si>
  <si>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</si>
  <si>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</si>
  <si>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</si>
  <si>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</si>
  <si>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</si>
  <si>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</si>
  <si>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</si>
  <si>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</si>
  <si>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</si>
  <si>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</si>
  <si>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</si>
  <si>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</si>
  <si>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</si>
  <si>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</si>
  <si>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</si>
  <si>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</si>
  <si>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</si>
  <si>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</si>
  <si>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</si>
  <si>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</si>
  <si>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</si>
  <si>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</si>
  <si>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</si>
  <si>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</si>
  <si>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</si>
  <si>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</si>
  <si>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</si>
  <si>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</si>
  <si>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</si>
  <si>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</si>
  <si>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</si>
  <si>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</si>
  <si>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</si>
  <si>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</si>
  <si>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</si>
  <si>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</si>
  <si>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</si>
  <si>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</si>
  <si>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</si>
  <si>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</si>
  <si>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</si>
  <si>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</si>
  <si>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</si>
  <si>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</si>
  <si>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организаций дошкольного образования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</si>
  <si>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</si>
  <si>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</si>
  <si>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</si>
  <si>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</si>
  <si>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</si>
  <si>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</si>
  <si>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</si>
  <si>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</si>
  <si>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52801S0511</t>
  </si>
  <si>
    <t>Укрепление материально-технической базы организаций общего образования (капитальный ремонт пришкольных спортивных сооружений и стадионов)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</si>
  <si>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</si>
  <si>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</si>
  <si>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</si>
  <si>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</si>
  <si>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</si>
  <si>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</si>
  <si>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</si>
  <si>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</si>
  <si>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</si>
  <si>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</si>
  <si>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</si>
  <si>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</si>
  <si>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</si>
  <si>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</si>
  <si>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</si>
  <si>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</si>
  <si>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</si>
  <si>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</si>
  <si>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</si>
  <si>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</si>
  <si>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</si>
  <si>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</si>
  <si>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5290171720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</si>
  <si>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</si>
  <si>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</si>
  <si>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</si>
  <si>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</si>
  <si>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</si>
  <si>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</si>
  <si>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</si>
  <si>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</si>
  <si>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</si>
  <si>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</si>
  <si>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</si>
  <si>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</si>
  <si>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</si>
  <si>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</si>
  <si>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</si>
  <si>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</si>
  <si>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</si>
  <si>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5410111100</t>
  </si>
  <si>
    <t>Мероприятия по созданию малых спортивных площадок для центров тестирования ГТО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</si>
  <si>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</si>
  <si>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</si>
  <si>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5410111330</t>
  </si>
  <si>
    <t>Укрепление материально-технической базы организаций физической культуры и спорта</t>
  </si>
  <si>
    <t>5410112540</t>
  </si>
  <si>
    <t>Обеспечение добровольной сертификации спортивного сооружения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</si>
  <si>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</si>
  <si>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</si>
  <si>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</si>
  <si>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</si>
  <si>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</si>
  <si>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</si>
  <si>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</si>
  <si>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</si>
  <si>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</si>
  <si>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</si>
  <si>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</si>
  <si>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</si>
  <si>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</si>
  <si>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</si>
  <si>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</si>
  <si>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</si>
  <si>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</si>
  <si>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</si>
  <si>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</si>
  <si>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</si>
  <si>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</si>
  <si>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</si>
  <si>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</si>
  <si>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</si>
  <si>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</si>
  <si>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</si>
  <si>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</si>
  <si>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</si>
  <si>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</si>
  <si>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</si>
  <si>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</si>
  <si>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</si>
  <si>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</si>
  <si>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</si>
  <si>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</si>
  <si>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</si>
  <si>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</si>
  <si>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</si>
  <si>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</si>
  <si>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</si>
  <si>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</si>
  <si>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</si>
  <si>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</si>
  <si>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</si>
  <si>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</si>
  <si>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</si>
  <si>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</si>
  <si>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</si>
  <si>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</si>
  <si>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</si>
  <si>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</si>
  <si>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</si>
  <si>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</si>
  <si>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</si>
  <si>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</si>
  <si>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</si>
  <si>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</si>
  <si>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</si>
  <si>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</si>
  <si>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"Обеспечение выплат стимулирующего характера работникам муниципальных учреждений культуры"</t>
  </si>
  <si>
    <t>55104S0360</t>
  </si>
  <si>
    <t>Обеспечение стимулирующих выплат работникам муниципальных учреждений культуры Ленинградской области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</si>
  <si>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</si>
  <si>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</si>
  <si>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</si>
  <si>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учреждениям субсидий"</t>
  </si>
  <si>
    <t>5520100250</t>
  </si>
  <si>
    <t>Предоставление муниципальным бюджетным учреждениям субсидий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</si>
  <si>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</si>
  <si>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</si>
  <si>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</si>
  <si>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</si>
  <si>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</si>
  <si>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</si>
  <si>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</si>
  <si>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</si>
  <si>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</si>
  <si>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</si>
  <si>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5520411060</t>
  </si>
  <si>
    <t>Проведение ремонтных работ в учреждениях дополнительного образования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</si>
  <si>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</si>
  <si>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</si>
  <si>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</si>
  <si>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</si>
  <si>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</si>
  <si>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</si>
  <si>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</si>
  <si>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</si>
  <si>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</si>
  <si>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</si>
  <si>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</si>
  <si>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</si>
  <si>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</si>
  <si>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</si>
  <si>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</si>
  <si>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</si>
  <si>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</si>
  <si>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</si>
  <si>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55304S5194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</si>
  <si>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</si>
  <si>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</si>
  <si>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</si>
  <si>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</si>
  <si>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</si>
  <si>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</si>
  <si>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</si>
  <si>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</si>
  <si>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</si>
  <si>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</si>
  <si>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</si>
  <si>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</si>
  <si>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553A200000</t>
  </si>
  <si>
    <t>Федеральный проект "Творческие люди"</t>
  </si>
  <si>
    <t>553A2S5196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</si>
  <si>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</si>
  <si>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</si>
  <si>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</si>
  <si>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</si>
  <si>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</si>
  <si>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</si>
  <si>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</si>
  <si>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</si>
  <si>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</si>
  <si>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</si>
  <si>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</si>
  <si>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</si>
  <si>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</si>
  <si>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</si>
  <si>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</si>
  <si>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</si>
  <si>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</si>
  <si>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</si>
  <si>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</si>
  <si>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</si>
  <si>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</si>
  <si>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</si>
  <si>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</si>
  <si>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</si>
  <si>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</si>
  <si>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</si>
  <si>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</si>
  <si>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</si>
  <si>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</si>
  <si>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</si>
  <si>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</si>
  <si>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</si>
  <si>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</si>
  <si>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</si>
  <si>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</si>
  <si>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</si>
  <si>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</si>
  <si>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</si>
  <si>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</si>
  <si>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</si>
  <si>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</si>
  <si>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</si>
  <si>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</si>
  <si>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</si>
  <si>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</si>
  <si>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</si>
  <si>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</si>
  <si>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</si>
  <si>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</si>
  <si>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5700700000</t>
  </si>
  <si>
    <t>Основное мероприятие "Приведение узлов учета тепловой энергии и тепловых пунктов в соответствии с нормативными требованиями"</t>
  </si>
  <si>
    <t>5700712530</t>
  </si>
  <si>
    <t>Выполнение работ по приведению узлов учета тепловой энергии учреждений в соответствии с нормативными требованиями</t>
  </si>
  <si>
    <t>5700712630</t>
  </si>
  <si>
    <t>Выполнение работ по приведению тепловых пунктов учреждений в соответствие с нормативными документами</t>
  </si>
  <si>
    <t>5701300000</t>
  </si>
  <si>
    <t>Основное мероприятие "Замена светильников"</t>
  </si>
  <si>
    <t>5701312590</t>
  </si>
  <si>
    <t>Замена светильников в муниципальных учреждениях дополнительного образования (ДМХШ), МКУК "ЦМБ"</t>
  </si>
  <si>
    <t>5701600000</t>
  </si>
  <si>
    <t>Основное мероприятие"Теплоизоляция системы центрального отопления"</t>
  </si>
  <si>
    <t>5701612610</t>
  </si>
  <si>
    <t>Выполнение работ по теплоизоляции системы центрального отопления</t>
  </si>
  <si>
    <t>5701700000</t>
  </si>
  <si>
    <t>Основное мероприятие "Замена электрических автоматов"</t>
  </si>
  <si>
    <t>5701712620</t>
  </si>
  <si>
    <t>Замена электрических автоматов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</si>
  <si>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</si>
  <si>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</si>
  <si>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</si>
  <si>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</si>
  <si>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</si>
  <si>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</si>
  <si>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</si>
  <si>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</si>
  <si>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</si>
  <si>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</si>
  <si>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</si>
  <si>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</si>
  <si>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</si>
  <si>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</si>
  <si>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</si>
  <si>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</si>
  <si>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</si>
  <si>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</si>
  <si>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</si>
  <si>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</si>
  <si>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</si>
  <si>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</si>
  <si>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</si>
  <si>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</si>
  <si>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</si>
  <si>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Ленинградской области</t>
  </si>
  <si>
    <t>5800400000</t>
  </si>
  <si>
    <t>Основное мероприятие "Обеспечение деятельности информационно – консультационных центров для потребителей"</t>
  </si>
  <si>
    <t>58004S0860</t>
  </si>
  <si>
    <t>Обеспечение деятельности информационно – консультационных центров для потребителей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</si>
  <si>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</si>
  <si>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</si>
  <si>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</si>
  <si>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</si>
  <si>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</si>
  <si>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</si>
  <si>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</si>
  <si>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</si>
  <si>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</si>
  <si>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</si>
  <si>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</si>
  <si>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</si>
  <si>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</si>
  <si>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</si>
  <si>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</si>
  <si>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</si>
  <si>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</si>
  <si>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</si>
  <si>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</si>
  <si>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</si>
  <si>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</si>
  <si>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</si>
  <si>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</si>
  <si>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</si>
  <si>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</si>
  <si>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</si>
  <si>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</si>
  <si>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61001S4731</t>
  </si>
  <si>
    <t>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</si>
  <si>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6100200000</t>
  </si>
  <si>
    <t>Основное мероприятие "Капитальный ремонт (ремонт) объектов муниципальной собственности"</t>
  </si>
  <si>
    <t>6100217000</t>
  </si>
  <si>
    <t>Мероприятия по капитальному ремонту (ремонту) МКДОУ "Детский сад комбинированного вида № 29"</t>
  </si>
  <si>
    <t>6100217010</t>
  </si>
  <si>
    <t>Мероприятия по капитальному ремонту (ремонту) МКОУ "Путиловская основная общеобразовательная школа"</t>
  </si>
  <si>
    <t>6100217030</t>
  </si>
  <si>
    <t>Мероприятия по капитальному ремонту (ремонту) МБУДО "Отрадненская детская школа искусств"</t>
  </si>
  <si>
    <t>6100217040</t>
  </si>
  <si>
    <t>Мероприятия по капитальному ремонту (ремонту) МКДОУ "Детский сад №26"</t>
  </si>
  <si>
    <t>6100217100</t>
  </si>
  <si>
    <t>Мероприятия по капитальному ремонту (ремонту) прочих объектов</t>
  </si>
  <si>
    <t>6100217110</t>
  </si>
  <si>
    <t>Мероприятия по капитальному ремонту (ремонту) МБУДО "Районный Центр дополнительного образования"</t>
  </si>
  <si>
    <t>6100217140</t>
  </si>
  <si>
    <t>Мероприятия по капитальному ремонту (ремонту) МКОУ "Синявинская средняя общеобразовательная школа"</t>
  </si>
  <si>
    <t>6100217180</t>
  </si>
  <si>
    <t>Мероприятия по капитальному ремонту (ремонту)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</si>
  <si>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6100217200</t>
  </si>
  <si>
    <t>Мероприятия по капитальному ремонту (ремонту) МБДОУ "Детский сад комбинированного вида №2"</t>
  </si>
  <si>
    <t>6100217210</t>
  </si>
  <si>
    <t>Мероприятия по капитальному ремонту (ремонту) МБДОУ "Детский сад № 1 "Березка"</t>
  </si>
  <si>
    <t>6100217240</t>
  </si>
  <si>
    <t>Мероприятия по капитальному ремонту (ремонту) МБУ ДО "Отрадненская ДЮСШ"</t>
  </si>
  <si>
    <t>6100217250</t>
  </si>
  <si>
    <t>Мероприятия по капитальному ремонту (ремонту МКОУ "Назиевская СОШ"</t>
  </si>
  <si>
    <t>6100217260</t>
  </si>
  <si>
    <t>Мероприятия по капитальному ремонту (ремонту) МБДОУ "Детский сад комбинированного вида № 32 "Сказка"</t>
  </si>
  <si>
    <t>6100217270</t>
  </si>
  <si>
    <t>Мероприятия по капитальному ремонту (ремонту) МКУДО "Центр психолого-педагогической, медицинской и социальной помощи"</t>
  </si>
  <si>
    <t>6100217400</t>
  </si>
  <si>
    <t>Мероприятия по капитальному ремонту (ремонту) МКОУ "Приладожская средняя общеобразовательная школа"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</si>
  <si>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</si>
  <si>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</si>
  <si>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</si>
  <si>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</si>
  <si>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6100217480</t>
  </si>
  <si>
    <t>Мероприятия по капитальному ремонту (ремонту) МКОУ "Шумская средняя общеобразовательная школа"</t>
  </si>
  <si>
    <t>6100217540</t>
  </si>
  <si>
    <t>Мероприятия по капитальному ремонту (ремонту) МБДОУ "Детский сад комбинированного вида № 34"</t>
  </si>
  <si>
    <t>6100217570</t>
  </si>
  <si>
    <t>Мероприятия по капитальному ремонту (ремонту) МБДОУ "Детский сад комбинированного вида "Золотой ключик"</t>
  </si>
  <si>
    <t>6100217620</t>
  </si>
  <si>
    <t>Разработка проектно-сметной документации на проведение капитального ремонта здания УМП "Плавательный бассейн" в г.Кировск</t>
  </si>
  <si>
    <t>6100217640</t>
  </si>
  <si>
    <t>Мероприятия по капитальному ремонту (ремонту) МБУДО "Детско-юношеская спортивная школа по футболу"</t>
  </si>
  <si>
    <t>6100217710</t>
  </si>
  <si>
    <t>Мероприятия по капитальному ремонту (ремонту) МБОУ "Лицей г.Отрадное"</t>
  </si>
  <si>
    <t>6100217730</t>
  </si>
  <si>
    <t>Мероприятия по проверке сметной стоимости на проведение ремонтных работ организаций образования</t>
  </si>
  <si>
    <t>6100217820</t>
  </si>
  <si>
    <t>Мероприятия по проверке достоверности определения сметной стоимости на проведение капитального ремонта организаций физической культуры</t>
  </si>
  <si>
    <t>6100217830</t>
  </si>
  <si>
    <t>Мероприятия по проверке достоверности определения сметной стоимости на проведение капитального ремонта (ремонта) организаций образования</t>
  </si>
  <si>
    <t>6100217840</t>
  </si>
  <si>
    <t>Мероприятия по проверке достоверности определения сметной стоимости на проведение капитального ремонта(ремонта) организаций культуры</t>
  </si>
  <si>
    <t>6100217990</t>
  </si>
  <si>
    <t>Проведение гидравлических испытаний тепловых сетей</t>
  </si>
  <si>
    <t>6100218000</t>
  </si>
  <si>
    <t>Мероприятия по проверке сметной стоимости на проведение ремонтных работ объектов водоснабжения и водоотведения</t>
  </si>
  <si>
    <t>6100218100</t>
  </si>
  <si>
    <t>Мероприятия по разработке проектно-сметной документации на проведение ремонтных работ объектов водоснабжения и водоотведения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</si>
  <si>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</si>
  <si>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</si>
  <si>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</si>
  <si>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</si>
  <si>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</si>
  <si>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</si>
  <si>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</si>
  <si>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</si>
  <si>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</si>
  <si>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</si>
  <si>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</si>
  <si>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</si>
  <si>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</si>
  <si>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</si>
  <si>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</si>
  <si>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</si>
  <si>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</si>
  <si>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</si>
  <si>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</si>
  <si>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</si>
  <si>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</si>
  <si>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</si>
  <si>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</si>
  <si>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</si>
  <si>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</si>
  <si>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</si>
  <si>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</si>
  <si>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</si>
  <si>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</si>
  <si>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</si>
  <si>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</si>
  <si>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</si>
  <si>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</si>
  <si>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</si>
  <si>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</si>
  <si>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</si>
  <si>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</si>
  <si>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</si>
  <si>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</si>
  <si>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</si>
  <si>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</si>
  <si>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</si>
  <si>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</si>
  <si>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</si>
  <si>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</si>
  <si>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</si>
  <si>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</si>
  <si>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</si>
  <si>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</si>
  <si>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</si>
  <si>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</si>
  <si>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</si>
  <si>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</si>
  <si>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</si>
  <si>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6600200000</t>
  </si>
  <si>
    <t>Основное мероприятие "Разработка, изготовление, распространение памяток и брошюр по действиям населения в чрезвычайных ситуациях"</t>
  </si>
  <si>
    <t>6600213560</t>
  </si>
  <si>
    <t>Разработка, изготовление, распространение памяток и брошюр по действиям населения в ЧС</t>
  </si>
  <si>
    <t>6600400000</t>
  </si>
  <si>
    <t>Основное мероприятие "Развитие муниципальной системы оповещения"</t>
  </si>
  <si>
    <t>6600413150</t>
  </si>
  <si>
    <t>Развитие муниципальной системы оповещения Кировского муниципального района Ленинградской области</t>
  </si>
  <si>
    <t>6600495120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</si>
  <si>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</si>
  <si>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</si>
  <si>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</si>
  <si>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</si>
  <si>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</si>
  <si>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</si>
  <si>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</si>
  <si>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</si>
  <si>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</si>
  <si>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</si>
  <si>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Объем финансирования на 2019 год ( руб.)</t>
  </si>
  <si>
    <t>Исполнение(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</si>
  <si>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</si>
  <si>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</si>
  <si>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</si>
  <si>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</si>
  <si>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</si>
  <si>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</si>
  <si>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9 месяцев 2019 года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</si>
</sst>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%"/>
  </numFmts>
  <fonts count="8">
    <font>
      <sz val="10"/>
      <name val="Arial"/>
    </font>
    <font>
      <b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166" fontId="5" fillId="0" borderId="0" xfId="0" applyNumberFormat="1" applyFont="1"/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165" fontId="7" fillId="0" borderId="4" xfId="0" applyNumberFormat="1" applyFont="1" applyBorder="1" applyAlignment="1" applyProtection="1">
      <alignment horizontal="left" vertical="center" wrapText="1"/>
    </xf>
    <xf numFmtId="165" fontId="6" fillId="0" borderId="3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4" fontId="1" fillId="0" borderId="3" xfId="0" applyNumberFormat="1" applyFont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left"/>
    </xf>
    <xf numFmtId="4" fontId="1" fillId="2" borderId="3" xfId="0" applyNumberFormat="1" applyFont="1" applyFill="1" applyBorder="1" applyAlignment="1" applyProtection="1">
      <alignment horizontal="right"/>
    </xf>
    <xf numFmtId="166" fontId="1" fillId="2" borderId="16" xfId="0" applyNumberFormat="1" applyFont="1" applyFill="1" applyBorder="1" applyAlignment="1" applyProtection="1">
      <alignment horizontal="right" vertical="center" wrapText="1"/>
    </xf>
    <xf numFmtId="166" fontId="1" fillId="0" borderId="16" xfId="0" applyNumberFormat="1" applyFont="1" applyBorder="1" applyAlignment="1" applyProtection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</xf>
    <xf numFmtId="166" fontId="4" fillId="0" borderId="14" xfId="0" applyNumberFormat="1" applyFont="1" applyBorder="1" applyAlignment="1" applyProtection="1">
      <alignment horizontal="right" vertical="center" wrapText="1"/>
    </xf>
    <xf numFmtId="166" fontId="4" fillId="0" borderId="9" xfId="0" applyNumberFormat="1" applyFont="1" applyBorder="1" applyAlignment="1" applyProtection="1">
      <alignment horizontal="right" vertical="center" wrapText="1"/>
    </xf>
    <xf numFmtId="166" fontId="4" fillId="0" borderId="17" xfId="0" applyNumberFormat="1" applyFont="1" applyBorder="1" applyAlignment="1" applyProtection="1">
      <alignment horizontal="right" vertical="center" wrapText="1"/>
    </xf>
    <xf numFmtId="166" fontId="1" fillId="0" borderId="18" xfId="0" applyNumberFormat="1" applyFont="1" applyBorder="1" applyAlignment="1" applyProtection="1">
      <alignment horizontal="right" vertical="center" wrapText="1"/>
    </xf>
    <xf numFmtId="166" fontId="4" fillId="0" borderId="16" xfId="0" applyNumberFormat="1" applyFont="1" applyBorder="1" applyAlignment="1" applyProtection="1">
      <alignment horizontal="right" vertical="center" wrapText="1"/>
    </xf>
    <xf numFmtId="166" fontId="1" fillId="0" borderId="19" xfId="0" applyNumberFormat="1" applyFont="1" applyBorder="1" applyAlignment="1" applyProtection="1">
      <alignment horizontal="right" vertical="center" wrapText="1"/>
    </xf>
    <xf numFmtId="166" fontId="1" fillId="0" borderId="17" xfId="0" applyNumberFormat="1" applyFont="1" applyBorder="1" applyAlignment="1" applyProtection="1">
      <alignment horizontal="right" vertical="center" wrapText="1"/>
    </xf>
    <xf numFmtId="166" fontId="4" fillId="0" borderId="15" xfId="0" applyNumberFormat="1" applyFont="1" applyBorder="1" applyAlignment="1" applyProtection="1">
      <alignment horizontal="right" vertical="center" wrapText="1"/>
    </xf>
    <xf numFmtId="166" fontId="4" fillId="0" borderId="18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0"/>
  <sheetViews>
    <sheetView showGridLines="0" tabSelected="1" workbookViewId="0">
      <selection activeCell="A4" sqref="A4"/>
    </sheetView>
  </sheetViews>
  <sheetFormatPr defaultColWidth="8.85546875" defaultRowHeight="12.75" customHeight="1" outlineLevelRow="7"/>
  <cols>
    <col min="1" max="1" width="14.42578125" style="4" customWidth="1"/>
    <col min="2" max="2" width="56.85546875" style="4" customWidth="1"/>
    <col min="3" max="4" width="15.42578125" style="4" customWidth="1"/>
    <col min="5" max="5" width="14.710937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8.85546875" style="4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48" t="s">
        <v>614</v>
      </c>
      <c r="B2" s="48"/>
      <c r="C2" s="48"/>
      <c r="D2" s="48"/>
      <c r="E2" s="48"/>
      <c r="F2" s="3"/>
      <c r="G2" s="3"/>
      <c r="H2" s="3"/>
      <c r="I2" s="3"/>
      <c r="J2" s="3"/>
    </row>
    <row r="3" spans="1:10" ht="14.25">
      <c r="A3" s="49" t="s">
        <v>619</v>
      </c>
      <c r="B3" s="49"/>
      <c r="C3" s="49"/>
      <c r="D3" s="49"/>
      <c r="E3" s="49"/>
      <c r="F3" s="5"/>
      <c r="G3" s="6"/>
      <c r="H3" s="6"/>
      <c r="I3" s="5"/>
      <c r="J3" s="5"/>
    </row>
    <row r="4" spans="1:10">
      <c r="A4" s="7"/>
      <c r="B4" s="7"/>
      <c r="C4" s="7"/>
      <c r="D4" s="7"/>
      <c r="E4" s="7"/>
      <c r="F4" s="7"/>
      <c r="G4" s="7"/>
      <c r="H4" s="7"/>
      <c r="I4" s="3"/>
      <c r="J4" s="3"/>
    </row>
    <row r="5" spans="1:10" ht="31.5">
      <c r="A5" s="1" t="s">
        <v>0</v>
      </c>
      <c r="B5" s="1" t="s">
        <v>610</v>
      </c>
      <c r="C5" s="1" t="s">
        <v>611</v>
      </c>
      <c r="D5" s="1" t="s">
        <v>612</v>
      </c>
      <c r="E5" s="2" t="s">
        <v>613</v>
      </c>
    </row>
    <row r="6" spans="1:10" ht="21">
      <c r="A6" s="30" t="s">
        <v>2</v>
      </c>
      <c r="B6" s="31" t="s">
        <v>3</v>
      </c>
      <c r="C6" s="32">
        <v>1912941043.6099999</v>
      </c>
      <c r="D6" s="32">
        <v>1362831020.23</v>
      </c>
      <c r="E6" s="36">
        <f>D6/C6</f>
        <v>0.71242708957623613</v>
      </c>
      <c r="F6" s="10"/>
    </row>
    <row r="7" spans="1:10" ht="21" outlineLevel="1">
      <c r="A7" s="30" t="s">
        <v>4</v>
      </c>
      <c r="B7" s="31" t="s">
        <v>5</v>
      </c>
      <c r="C7" s="32">
        <v>200288916.00999999</v>
      </c>
      <c r="D7" s="32">
        <v>126015852.39</v>
      </c>
      <c r="E7" s="36">
        <f t="shared" ref="E7:E12" si="0">D7/C7</f>
        <v>0.62917037497825545</v>
      </c>
    </row>
    <row r="8" spans="1:10" outlineLevel="1">
      <c r="A8" s="15"/>
      <c r="B8" s="16" t="s">
        <v>615</v>
      </c>
      <c r="C8" s="17"/>
      <c r="D8" s="18"/>
      <c r="E8" s="19"/>
    </row>
    <row r="9" spans="1:10" outlineLevel="1">
      <c r="A9" s="20"/>
      <c r="B9" s="21" t="s">
        <v>616</v>
      </c>
      <c r="C9" s="22"/>
      <c r="D9" s="23"/>
      <c r="E9" s="24"/>
    </row>
    <row r="10" spans="1:10" outlineLevel="1">
      <c r="A10" s="20"/>
      <c r="B10" s="21" t="s">
        <v>617</v>
      </c>
      <c r="C10" s="22">
        <f>200000+C24</f>
        <v>23165100</v>
      </c>
      <c r="D10" s="22">
        <f>D24+200000</f>
        <v>8734016.5700000003</v>
      </c>
      <c r="E10" s="24">
        <f>D10/C10</f>
        <v>0.37703340671959112</v>
      </c>
    </row>
    <row r="11" spans="1:10" outlineLevel="1">
      <c r="A11" s="15"/>
      <c r="B11" s="16" t="s">
        <v>618</v>
      </c>
      <c r="C11" s="17">
        <f>C7-C10</f>
        <v>177123816.00999999</v>
      </c>
      <c r="D11" s="17">
        <f>D7-D10</f>
        <v>117281835.81999999</v>
      </c>
      <c r="E11" s="25">
        <f>D11/C11</f>
        <v>0.66214605388458059</v>
      </c>
    </row>
    <row r="12" spans="1:10" ht="21" outlineLevel="2">
      <c r="A12" s="8" t="s">
        <v>6</v>
      </c>
      <c r="B12" s="9" t="s">
        <v>7</v>
      </c>
      <c r="C12" s="28">
        <v>175436593.47999999</v>
      </c>
      <c r="D12" s="28">
        <v>117129683.29000001</v>
      </c>
      <c r="E12" s="37">
        <f t="shared" si="0"/>
        <v>0.66764681738620824</v>
      </c>
    </row>
    <row r="13" spans="1:10" outlineLevel="7">
      <c r="A13" s="11" t="s">
        <v>8</v>
      </c>
      <c r="B13" s="12" t="s">
        <v>9</v>
      </c>
      <c r="C13" s="29">
        <v>60455305.600000001</v>
      </c>
      <c r="D13" s="29">
        <v>35109482.32</v>
      </c>
      <c r="E13" s="38">
        <f>D13/C13</f>
        <v>0.580751051897751</v>
      </c>
    </row>
    <row r="14" spans="1:10" ht="22.5" outlineLevel="7">
      <c r="A14" s="11" t="s">
        <v>10</v>
      </c>
      <c r="B14" s="12" t="s">
        <v>11</v>
      </c>
      <c r="C14" s="29">
        <v>110192087.88</v>
      </c>
      <c r="D14" s="29">
        <v>79927933.969999999</v>
      </c>
      <c r="E14" s="38">
        <f>D14/C14</f>
        <v>0.72535093496950631</v>
      </c>
    </row>
    <row r="15" spans="1:10" ht="33.75" outlineLevel="7">
      <c r="A15" s="11" t="s">
        <v>12</v>
      </c>
      <c r="B15" s="12" t="s">
        <v>13</v>
      </c>
      <c r="C15" s="29">
        <v>4789200</v>
      </c>
      <c r="D15" s="29">
        <v>2092267</v>
      </c>
      <c r="E15" s="39">
        <f t="shared" ref="E15:E98" si="1">D15/C15</f>
        <v>0.43687192015367909</v>
      </c>
    </row>
    <row r="16" spans="1:10" ht="21" outlineLevel="2">
      <c r="A16" s="8" t="s">
        <v>14</v>
      </c>
      <c r="B16" s="9" t="s">
        <v>15</v>
      </c>
      <c r="C16" s="28">
        <v>1545992.53</v>
      </c>
      <c r="D16" s="28">
        <v>129922.53</v>
      </c>
      <c r="E16" s="37">
        <f t="shared" si="1"/>
        <v>8.4038265049055566E-2</v>
      </c>
    </row>
    <row r="17" spans="1:5" outlineLevel="7">
      <c r="A17" s="11" t="s">
        <v>16</v>
      </c>
      <c r="B17" s="12" t="s">
        <v>17</v>
      </c>
      <c r="C17" s="29">
        <v>300000</v>
      </c>
      <c r="D17" s="29">
        <v>0</v>
      </c>
      <c r="E17" s="40">
        <f t="shared" si="1"/>
        <v>0</v>
      </c>
    </row>
    <row r="18" spans="1:5" ht="22.5" outlineLevel="7">
      <c r="A18" s="11" t="s">
        <v>18</v>
      </c>
      <c r="B18" s="12" t="s">
        <v>19</v>
      </c>
      <c r="C18" s="29">
        <v>179970</v>
      </c>
      <c r="D18" s="29">
        <v>0</v>
      </c>
      <c r="E18" s="38">
        <f t="shared" si="1"/>
        <v>0</v>
      </c>
    </row>
    <row r="19" spans="1:5" ht="22.5" outlineLevel="7">
      <c r="A19" s="11" t="s">
        <v>20</v>
      </c>
      <c r="B19" s="12" t="s">
        <v>21</v>
      </c>
      <c r="C19" s="29">
        <v>129922.53</v>
      </c>
      <c r="D19" s="29">
        <v>129922.53</v>
      </c>
      <c r="E19" s="38">
        <f t="shared" si="1"/>
        <v>1</v>
      </c>
    </row>
    <row r="20" spans="1:5" ht="33.75" outlineLevel="7">
      <c r="A20" s="11" t="s">
        <v>22</v>
      </c>
      <c r="B20" s="12" t="s">
        <v>23</v>
      </c>
      <c r="C20" s="29">
        <v>936100</v>
      </c>
      <c r="D20" s="29">
        <v>0</v>
      </c>
      <c r="E20" s="39">
        <f t="shared" si="1"/>
        <v>0</v>
      </c>
    </row>
    <row r="21" spans="1:5" ht="21" outlineLevel="2">
      <c r="A21" s="8" t="s">
        <v>24</v>
      </c>
      <c r="B21" s="9" t="s">
        <v>25</v>
      </c>
      <c r="C21" s="28">
        <v>341230</v>
      </c>
      <c r="D21" s="28">
        <v>222230</v>
      </c>
      <c r="E21" s="37">
        <f t="shared" si="1"/>
        <v>0.65126161240219205</v>
      </c>
    </row>
    <row r="22" spans="1:5" outlineLevel="7">
      <c r="A22" s="11" t="s">
        <v>26</v>
      </c>
      <c r="B22" s="12" t="s">
        <v>27</v>
      </c>
      <c r="C22" s="29">
        <v>119000</v>
      </c>
      <c r="D22" s="29">
        <v>0</v>
      </c>
      <c r="E22" s="40">
        <f t="shared" si="1"/>
        <v>0</v>
      </c>
    </row>
    <row r="23" spans="1:5" ht="33.75" outlineLevel="7">
      <c r="A23" s="11" t="s">
        <v>28</v>
      </c>
      <c r="B23" s="12" t="s">
        <v>29</v>
      </c>
      <c r="C23" s="29">
        <v>222230</v>
      </c>
      <c r="D23" s="29">
        <v>222230</v>
      </c>
      <c r="E23" s="39">
        <f t="shared" si="1"/>
        <v>1</v>
      </c>
    </row>
    <row r="24" spans="1:5" ht="21" outlineLevel="2">
      <c r="A24" s="8" t="s">
        <v>30</v>
      </c>
      <c r="B24" s="9" t="s">
        <v>31</v>
      </c>
      <c r="C24" s="28">
        <v>22965100</v>
      </c>
      <c r="D24" s="28">
        <v>8534016.5700000003</v>
      </c>
      <c r="E24" s="37">
        <f t="shared" si="1"/>
        <v>0.37160807355509012</v>
      </c>
    </row>
    <row r="25" spans="1:5" ht="33.75" outlineLevel="7">
      <c r="A25" s="11" t="s">
        <v>32</v>
      </c>
      <c r="B25" s="12" t="s">
        <v>33</v>
      </c>
      <c r="C25" s="29">
        <v>22965100</v>
      </c>
      <c r="D25" s="29">
        <v>8534016.5700000003</v>
      </c>
      <c r="E25" s="41">
        <f t="shared" si="1"/>
        <v>0.37160807355509012</v>
      </c>
    </row>
    <row r="26" spans="1:5" ht="31.5" outlineLevel="1">
      <c r="A26" s="30" t="s">
        <v>34</v>
      </c>
      <c r="B26" s="31" t="s">
        <v>35</v>
      </c>
      <c r="C26" s="32">
        <v>153282097.24000001</v>
      </c>
      <c r="D26" s="32">
        <v>100683729.79000001</v>
      </c>
      <c r="E26" s="36">
        <f t="shared" si="1"/>
        <v>0.65685250660653083</v>
      </c>
    </row>
    <row r="27" spans="1:5" outlineLevel="1">
      <c r="A27" s="15"/>
      <c r="B27" s="16" t="s">
        <v>615</v>
      </c>
      <c r="C27" s="17"/>
      <c r="D27" s="17"/>
      <c r="E27" s="19"/>
    </row>
    <row r="28" spans="1:5" outlineLevel="1">
      <c r="A28" s="20"/>
      <c r="B28" s="21" t="s">
        <v>616</v>
      </c>
      <c r="C28" s="22">
        <v>1081939.29</v>
      </c>
      <c r="D28" s="22">
        <f>C28</f>
        <v>1081939.29</v>
      </c>
      <c r="E28" s="26">
        <f>D28/C28</f>
        <v>1</v>
      </c>
    </row>
    <row r="29" spans="1:5" outlineLevel="1">
      <c r="A29" s="20"/>
      <c r="B29" s="21" t="s">
        <v>617</v>
      </c>
      <c r="C29" s="22">
        <f>360000+7395000+207000+532896.43</f>
        <v>8494896.4299999997</v>
      </c>
      <c r="D29" s="22">
        <f>C29</f>
        <v>8494896.4299999997</v>
      </c>
      <c r="E29" s="26">
        <f>D29/C29</f>
        <v>1</v>
      </c>
    </row>
    <row r="30" spans="1:5" outlineLevel="1">
      <c r="A30" s="15"/>
      <c r="B30" s="16" t="s">
        <v>618</v>
      </c>
      <c r="C30" s="17">
        <f>C26-C29</f>
        <v>144787200.81</v>
      </c>
      <c r="D30" s="17">
        <f>D26-D29-D28</f>
        <v>91106894.070000008</v>
      </c>
      <c r="E30" s="26">
        <f>D30/C30</f>
        <v>0.6292468779029502</v>
      </c>
    </row>
    <row r="31" spans="1:5" ht="21" outlineLevel="2">
      <c r="A31" s="8" t="s">
        <v>36</v>
      </c>
      <c r="B31" s="9" t="s">
        <v>37</v>
      </c>
      <c r="C31" s="28">
        <v>141267565.52000001</v>
      </c>
      <c r="D31" s="28">
        <v>89330668.75</v>
      </c>
      <c r="E31" s="37">
        <f t="shared" si="1"/>
        <v>0.6323508755967977</v>
      </c>
    </row>
    <row r="32" spans="1:5" outlineLevel="7">
      <c r="A32" s="11" t="s">
        <v>38</v>
      </c>
      <c r="B32" s="12" t="s">
        <v>9</v>
      </c>
      <c r="C32" s="29">
        <v>76221416.890000001</v>
      </c>
      <c r="D32" s="29">
        <v>45228313.490000002</v>
      </c>
      <c r="E32" s="40">
        <f t="shared" si="1"/>
        <v>0.59338064464574136</v>
      </c>
    </row>
    <row r="33" spans="1:5" ht="22.5" outlineLevel="7">
      <c r="A33" s="11" t="s">
        <v>39</v>
      </c>
      <c r="B33" s="12" t="s">
        <v>11</v>
      </c>
      <c r="C33" s="29">
        <v>54997738.07</v>
      </c>
      <c r="D33" s="29">
        <v>37423365.259999998</v>
      </c>
      <c r="E33" s="38">
        <f t="shared" si="1"/>
        <v>0.68045280721124024</v>
      </c>
    </row>
    <row r="34" spans="1:5" outlineLevel="7">
      <c r="A34" s="11" t="s">
        <v>40</v>
      </c>
      <c r="B34" s="12" t="s">
        <v>41</v>
      </c>
      <c r="C34" s="29">
        <v>10048410.560000001</v>
      </c>
      <c r="D34" s="29">
        <v>6678990</v>
      </c>
      <c r="E34" s="39">
        <f t="shared" si="1"/>
        <v>0.66468124089069858</v>
      </c>
    </row>
    <row r="35" spans="1:5" ht="21" outlineLevel="2">
      <c r="A35" s="8" t="s">
        <v>42</v>
      </c>
      <c r="B35" s="9" t="s">
        <v>43</v>
      </c>
      <c r="C35" s="28">
        <v>9360000</v>
      </c>
      <c r="D35" s="28">
        <v>9100000</v>
      </c>
      <c r="E35" s="37">
        <f t="shared" si="1"/>
        <v>0.97222222222222221</v>
      </c>
    </row>
    <row r="36" spans="1:5" ht="22.5" outlineLevel="7">
      <c r="A36" s="11" t="s">
        <v>44</v>
      </c>
      <c r="B36" s="12" t="s">
        <v>45</v>
      </c>
      <c r="C36" s="29">
        <v>260000</v>
      </c>
      <c r="D36" s="29">
        <v>0</v>
      </c>
      <c r="E36" s="40">
        <f t="shared" si="1"/>
        <v>0</v>
      </c>
    </row>
    <row r="37" spans="1:5" ht="45" outlineLevel="7">
      <c r="A37" s="11" t="s">
        <v>46</v>
      </c>
      <c r="B37" s="12" t="s">
        <v>47</v>
      </c>
      <c r="C37" s="29">
        <v>400000</v>
      </c>
      <c r="D37" s="29">
        <v>400000</v>
      </c>
      <c r="E37" s="38">
        <f t="shared" si="1"/>
        <v>1</v>
      </c>
    </row>
    <row r="38" spans="1:5" ht="22.5" outlineLevel="7">
      <c r="A38" s="11" t="s">
        <v>48</v>
      </c>
      <c r="B38" s="12" t="s">
        <v>49</v>
      </c>
      <c r="C38" s="29">
        <v>8700000</v>
      </c>
      <c r="D38" s="29">
        <v>8700000</v>
      </c>
      <c r="E38" s="39">
        <f t="shared" si="1"/>
        <v>1</v>
      </c>
    </row>
    <row r="39" spans="1:5" outlineLevel="2">
      <c r="A39" s="8" t="s">
        <v>50</v>
      </c>
      <c r="B39" s="9" t="s">
        <v>51</v>
      </c>
      <c r="C39" s="28">
        <v>980485.28</v>
      </c>
      <c r="D39" s="28">
        <v>579014.6</v>
      </c>
      <c r="E39" s="37">
        <f t="shared" si="1"/>
        <v>0.59053879931782349</v>
      </c>
    </row>
    <row r="40" spans="1:5" ht="22.5" outlineLevel="7">
      <c r="A40" s="11" t="s">
        <v>52</v>
      </c>
      <c r="B40" s="12" t="s">
        <v>53</v>
      </c>
      <c r="C40" s="29">
        <v>227030.68</v>
      </c>
      <c r="D40" s="29">
        <v>0</v>
      </c>
      <c r="E40" s="40">
        <f t="shared" si="1"/>
        <v>0</v>
      </c>
    </row>
    <row r="41" spans="1:5" outlineLevel="7">
      <c r="A41" s="11" t="s">
        <v>54</v>
      </c>
      <c r="B41" s="12" t="s">
        <v>55</v>
      </c>
      <c r="C41" s="29">
        <v>60000</v>
      </c>
      <c r="D41" s="29">
        <v>0</v>
      </c>
      <c r="E41" s="38">
        <f t="shared" si="1"/>
        <v>0</v>
      </c>
    </row>
    <row r="42" spans="1:5" outlineLevel="7">
      <c r="A42" s="11" t="s">
        <v>56</v>
      </c>
      <c r="B42" s="12" t="s">
        <v>57</v>
      </c>
      <c r="C42" s="29">
        <v>203758.6</v>
      </c>
      <c r="D42" s="29">
        <v>89318.6</v>
      </c>
      <c r="E42" s="38">
        <f t="shared" si="1"/>
        <v>0.43835499458673155</v>
      </c>
    </row>
    <row r="43" spans="1:5" ht="22.5" outlineLevel="7">
      <c r="A43" s="11" t="s">
        <v>58</v>
      </c>
      <c r="B43" s="12" t="s">
        <v>59</v>
      </c>
      <c r="C43" s="29">
        <v>259696</v>
      </c>
      <c r="D43" s="29">
        <v>259696</v>
      </c>
      <c r="E43" s="38">
        <f t="shared" si="1"/>
        <v>1</v>
      </c>
    </row>
    <row r="44" spans="1:5" ht="33.75" outlineLevel="7">
      <c r="A44" s="11" t="s">
        <v>60</v>
      </c>
      <c r="B44" s="12" t="s">
        <v>61</v>
      </c>
      <c r="C44" s="29">
        <v>230000</v>
      </c>
      <c r="D44" s="29">
        <v>230000</v>
      </c>
      <c r="E44" s="39">
        <f t="shared" si="1"/>
        <v>1</v>
      </c>
    </row>
    <row r="45" spans="1:5" outlineLevel="2">
      <c r="A45" s="8" t="s">
        <v>62</v>
      </c>
      <c r="B45" s="9" t="s">
        <v>63</v>
      </c>
      <c r="C45" s="28">
        <v>1674046.44</v>
      </c>
      <c r="D45" s="28">
        <v>1674046.44</v>
      </c>
      <c r="E45" s="37">
        <f t="shared" si="1"/>
        <v>1</v>
      </c>
    </row>
    <row r="46" spans="1:5" ht="22.5" outlineLevel="7">
      <c r="A46" s="11" t="s">
        <v>64</v>
      </c>
      <c r="B46" s="12" t="s">
        <v>59</v>
      </c>
      <c r="C46" s="29">
        <v>1674046.44</v>
      </c>
      <c r="D46" s="29">
        <v>1674046.44</v>
      </c>
      <c r="E46" s="41">
        <f t="shared" si="1"/>
        <v>1</v>
      </c>
    </row>
    <row r="47" spans="1:5" ht="21" outlineLevel="1">
      <c r="A47" s="30" t="s">
        <v>65</v>
      </c>
      <c r="B47" s="31" t="s">
        <v>66</v>
      </c>
      <c r="C47" s="32">
        <v>150958630.30000001</v>
      </c>
      <c r="D47" s="32">
        <v>108565524.58</v>
      </c>
      <c r="E47" s="36">
        <f t="shared" si="1"/>
        <v>0.71917401717442575</v>
      </c>
    </row>
    <row r="48" spans="1:5" outlineLevel="1">
      <c r="A48" s="15"/>
      <c r="B48" s="16" t="s">
        <v>615</v>
      </c>
      <c r="C48" s="17"/>
      <c r="D48" s="17"/>
      <c r="E48" s="19"/>
    </row>
    <row r="49" spans="1:5" outlineLevel="1">
      <c r="A49" s="20"/>
      <c r="B49" s="21" t="s">
        <v>616</v>
      </c>
      <c r="C49" s="22"/>
      <c r="D49" s="22"/>
      <c r="E49" s="24"/>
    </row>
    <row r="50" spans="1:5" outlineLevel="1">
      <c r="A50" s="20"/>
      <c r="B50" s="21" t="s">
        <v>617</v>
      </c>
      <c r="C50" s="22">
        <f>540000+200000</f>
        <v>740000</v>
      </c>
      <c r="D50" s="22">
        <v>740000</v>
      </c>
      <c r="E50" s="26">
        <f>D50/C50</f>
        <v>1</v>
      </c>
    </row>
    <row r="51" spans="1:5" outlineLevel="1">
      <c r="A51" s="15"/>
      <c r="B51" s="16" t="s">
        <v>618</v>
      </c>
      <c r="C51" s="17">
        <f>C47-C50</f>
        <v>150218630.30000001</v>
      </c>
      <c r="D51" s="17">
        <f>D47-D50</f>
        <v>107825524.58</v>
      </c>
      <c r="E51" s="26">
        <f>D51/C51</f>
        <v>0.71779062533497207</v>
      </c>
    </row>
    <row r="52" spans="1:5" ht="21" outlineLevel="2">
      <c r="A52" s="8" t="s">
        <v>67</v>
      </c>
      <c r="B52" s="9" t="s">
        <v>68</v>
      </c>
      <c r="C52" s="28">
        <v>149234408.30000001</v>
      </c>
      <c r="D52" s="28">
        <v>107204449.08</v>
      </c>
      <c r="E52" s="37">
        <f t="shared" si="1"/>
        <v>0.71836281123915569</v>
      </c>
    </row>
    <row r="53" spans="1:5" outlineLevel="7">
      <c r="A53" s="11" t="s">
        <v>69</v>
      </c>
      <c r="B53" s="12" t="s">
        <v>9</v>
      </c>
      <c r="C53" s="29">
        <v>6211781.8399999999</v>
      </c>
      <c r="D53" s="29">
        <v>4263320.92</v>
      </c>
      <c r="E53" s="40">
        <f t="shared" si="1"/>
        <v>0.68632817922659051</v>
      </c>
    </row>
    <row r="54" spans="1:5" ht="22.5" outlineLevel="7">
      <c r="A54" s="11" t="s">
        <v>70</v>
      </c>
      <c r="B54" s="12" t="s">
        <v>11</v>
      </c>
      <c r="C54" s="29">
        <v>127182559.92</v>
      </c>
      <c r="D54" s="29">
        <v>101881430.16</v>
      </c>
      <c r="E54" s="38">
        <f t="shared" si="1"/>
        <v>0.80106447160746841</v>
      </c>
    </row>
    <row r="55" spans="1:5" ht="22.5" outlineLevel="7">
      <c r="A55" s="11" t="s">
        <v>71</v>
      </c>
      <c r="B55" s="12" t="s">
        <v>72</v>
      </c>
      <c r="C55" s="29">
        <v>15840066.539999999</v>
      </c>
      <c r="D55" s="29">
        <v>1059698</v>
      </c>
      <c r="E55" s="39">
        <f t="shared" si="1"/>
        <v>6.6899845232594582E-2</v>
      </c>
    </row>
    <row r="56" spans="1:5" ht="21" outlineLevel="2">
      <c r="A56" s="8" t="s">
        <v>73</v>
      </c>
      <c r="B56" s="9" t="s">
        <v>74</v>
      </c>
      <c r="C56" s="28">
        <v>1002000</v>
      </c>
      <c r="D56" s="28">
        <v>726352.5</v>
      </c>
      <c r="E56" s="37">
        <f t="shared" si="1"/>
        <v>0.7249026946107785</v>
      </c>
    </row>
    <row r="57" spans="1:5" outlineLevel="7">
      <c r="A57" s="11" t="s">
        <v>75</v>
      </c>
      <c r="B57" s="12" t="s">
        <v>76</v>
      </c>
      <c r="C57" s="29">
        <v>312000</v>
      </c>
      <c r="D57" s="29">
        <v>126352.5</v>
      </c>
      <c r="E57" s="40">
        <f t="shared" si="1"/>
        <v>0.40497596153846155</v>
      </c>
    </row>
    <row r="58" spans="1:5" ht="22.5" outlineLevel="7">
      <c r="A58" s="11" t="s">
        <v>77</v>
      </c>
      <c r="B58" s="12" t="s">
        <v>78</v>
      </c>
      <c r="C58" s="29">
        <v>90000</v>
      </c>
      <c r="D58" s="29">
        <v>0</v>
      </c>
      <c r="E58" s="38">
        <f t="shared" si="1"/>
        <v>0</v>
      </c>
    </row>
    <row r="59" spans="1:5" ht="33.75" outlineLevel="7">
      <c r="A59" s="11" t="s">
        <v>79</v>
      </c>
      <c r="B59" s="12" t="s">
        <v>80</v>
      </c>
      <c r="C59" s="29">
        <v>600000</v>
      </c>
      <c r="D59" s="29">
        <v>600000</v>
      </c>
      <c r="E59" s="39">
        <f t="shared" si="1"/>
        <v>1</v>
      </c>
    </row>
    <row r="60" spans="1:5" outlineLevel="2">
      <c r="A60" s="8" t="s">
        <v>81</v>
      </c>
      <c r="B60" s="9" t="s">
        <v>82</v>
      </c>
      <c r="C60" s="28">
        <v>500000</v>
      </c>
      <c r="D60" s="28">
        <v>412501</v>
      </c>
      <c r="E60" s="37">
        <f t="shared" si="1"/>
        <v>0.82500200000000001</v>
      </c>
    </row>
    <row r="61" spans="1:5" outlineLevel="7">
      <c r="A61" s="11" t="s">
        <v>83</v>
      </c>
      <c r="B61" s="12" t="s">
        <v>84</v>
      </c>
      <c r="C61" s="29">
        <v>500000</v>
      </c>
      <c r="D61" s="29">
        <v>412501</v>
      </c>
      <c r="E61" s="41">
        <f t="shared" si="1"/>
        <v>0.82500200000000001</v>
      </c>
    </row>
    <row r="62" spans="1:5" outlineLevel="2">
      <c r="A62" s="8" t="s">
        <v>85</v>
      </c>
      <c r="B62" s="9" t="s">
        <v>86</v>
      </c>
      <c r="C62" s="28">
        <v>222222</v>
      </c>
      <c r="D62" s="28">
        <v>222222</v>
      </c>
      <c r="E62" s="37">
        <f t="shared" si="1"/>
        <v>1</v>
      </c>
    </row>
    <row r="63" spans="1:5" outlineLevel="7">
      <c r="A63" s="11" t="s">
        <v>87</v>
      </c>
      <c r="B63" s="12" t="s">
        <v>88</v>
      </c>
      <c r="C63" s="29">
        <v>222222</v>
      </c>
      <c r="D63" s="29">
        <v>222222</v>
      </c>
      <c r="E63" s="41">
        <f t="shared" si="1"/>
        <v>1</v>
      </c>
    </row>
    <row r="64" spans="1:5" ht="21" outlineLevel="1">
      <c r="A64" s="30" t="s">
        <v>89</v>
      </c>
      <c r="B64" s="31" t="s">
        <v>90</v>
      </c>
      <c r="C64" s="32">
        <v>1253040800</v>
      </c>
      <c r="D64" s="32">
        <v>925899452.64999998</v>
      </c>
      <c r="E64" s="36">
        <f t="shared" si="1"/>
        <v>0.73892203083091945</v>
      </c>
    </row>
    <row r="65" spans="1:5" outlineLevel="1">
      <c r="A65" s="15"/>
      <c r="B65" s="16" t="s">
        <v>615</v>
      </c>
      <c r="C65" s="17"/>
      <c r="D65" s="17"/>
      <c r="E65" s="19"/>
    </row>
    <row r="66" spans="1:5" outlineLevel="1">
      <c r="A66" s="20"/>
      <c r="B66" s="21" t="s">
        <v>616</v>
      </c>
      <c r="C66" s="22"/>
      <c r="D66" s="22"/>
      <c r="E66" s="24"/>
    </row>
    <row r="67" spans="1:5" outlineLevel="1">
      <c r="A67" s="20"/>
      <c r="B67" s="21" t="s">
        <v>617</v>
      </c>
      <c r="C67" s="22">
        <f>C70+C71+450000</f>
        <v>1244577800</v>
      </c>
      <c r="D67" s="22">
        <f>D70+D71+90000*2</f>
        <v>924184868.38</v>
      </c>
      <c r="E67" s="24">
        <f>D67/C67</f>
        <v>0.74256898072583333</v>
      </c>
    </row>
    <row r="68" spans="1:5" outlineLevel="1">
      <c r="A68" s="15"/>
      <c r="B68" s="16" t="s">
        <v>618</v>
      </c>
      <c r="C68" s="17">
        <f>C64-C67</f>
        <v>8463000</v>
      </c>
      <c r="D68" s="17">
        <f>D64-D67</f>
        <v>1714584.2699999809</v>
      </c>
      <c r="E68" s="26">
        <f>D68/C68</f>
        <v>0.20259769230769006</v>
      </c>
    </row>
    <row r="69" spans="1:5" ht="21" outlineLevel="2">
      <c r="A69" s="8" t="s">
        <v>91</v>
      </c>
      <c r="B69" s="9" t="s">
        <v>92</v>
      </c>
      <c r="C69" s="28">
        <v>1244127800</v>
      </c>
      <c r="D69" s="28">
        <v>924004868.38</v>
      </c>
      <c r="E69" s="37">
        <f t="shared" si="1"/>
        <v>0.74269288764385777</v>
      </c>
    </row>
    <row r="70" spans="1:5" ht="67.5" outlineLevel="7">
      <c r="A70" s="11" t="s">
        <v>93</v>
      </c>
      <c r="B70" s="13" t="s">
        <v>94</v>
      </c>
      <c r="C70" s="29">
        <v>682976000</v>
      </c>
      <c r="D70" s="29">
        <v>480382434.18000001</v>
      </c>
      <c r="E70" s="40">
        <f t="shared" si="1"/>
        <v>0.7033664933760484</v>
      </c>
    </row>
    <row r="71" spans="1:5" ht="90" outlineLevel="7">
      <c r="A71" s="11" t="s">
        <v>95</v>
      </c>
      <c r="B71" s="13" t="s">
        <v>96</v>
      </c>
      <c r="C71" s="29">
        <v>561151800</v>
      </c>
      <c r="D71" s="29">
        <v>443622434.19999999</v>
      </c>
      <c r="E71" s="39">
        <f t="shared" si="1"/>
        <v>0.79055691205124889</v>
      </c>
    </row>
    <row r="72" spans="1:5" outlineLevel="2">
      <c r="A72" s="8" t="s">
        <v>97</v>
      </c>
      <c r="B72" s="9" t="s">
        <v>98</v>
      </c>
      <c r="C72" s="28">
        <v>8793000</v>
      </c>
      <c r="D72" s="28">
        <v>1840712.68</v>
      </c>
      <c r="E72" s="37">
        <f t="shared" si="1"/>
        <v>0.20933841464801545</v>
      </c>
    </row>
    <row r="73" spans="1:5" ht="22.5" outlineLevel="7">
      <c r="A73" s="11" t="s">
        <v>99</v>
      </c>
      <c r="B73" s="12" t="s">
        <v>100</v>
      </c>
      <c r="C73" s="29">
        <v>480000</v>
      </c>
      <c r="D73" s="29">
        <v>279877</v>
      </c>
      <c r="E73" s="40">
        <f t="shared" si="1"/>
        <v>0.5830770833333333</v>
      </c>
    </row>
    <row r="74" spans="1:5" outlineLevel="7">
      <c r="A74" s="11" t="s">
        <v>101</v>
      </c>
      <c r="B74" s="12" t="s">
        <v>102</v>
      </c>
      <c r="C74" s="29">
        <v>8000</v>
      </c>
      <c r="D74" s="29">
        <v>0</v>
      </c>
      <c r="E74" s="38">
        <f t="shared" si="1"/>
        <v>0</v>
      </c>
    </row>
    <row r="75" spans="1:5" outlineLevel="7">
      <c r="A75" s="11" t="s">
        <v>103</v>
      </c>
      <c r="B75" s="12" t="s">
        <v>104</v>
      </c>
      <c r="C75" s="29">
        <v>400000</v>
      </c>
      <c r="D75" s="29">
        <v>167250</v>
      </c>
      <c r="E75" s="38">
        <f t="shared" si="1"/>
        <v>0.41812500000000002</v>
      </c>
    </row>
    <row r="76" spans="1:5" ht="22.5" outlineLevel="7">
      <c r="A76" s="11" t="s">
        <v>105</v>
      </c>
      <c r="B76" s="12" t="s">
        <v>106</v>
      </c>
      <c r="C76" s="29">
        <v>5105000</v>
      </c>
      <c r="D76" s="29">
        <v>1193585.68</v>
      </c>
      <c r="E76" s="38">
        <f t="shared" si="1"/>
        <v>0.23380718511263465</v>
      </c>
    </row>
    <row r="77" spans="1:5" ht="22.5" outlineLevel="7">
      <c r="A77" s="11" t="s">
        <v>107</v>
      </c>
      <c r="B77" s="12" t="s">
        <v>108</v>
      </c>
      <c r="C77" s="29">
        <v>2300000</v>
      </c>
      <c r="D77" s="29">
        <v>0</v>
      </c>
      <c r="E77" s="38">
        <f t="shared" si="1"/>
        <v>0</v>
      </c>
    </row>
    <row r="78" spans="1:5" ht="22.5" outlineLevel="7">
      <c r="A78" s="11" t="s">
        <v>109</v>
      </c>
      <c r="B78" s="12" t="s">
        <v>100</v>
      </c>
      <c r="C78" s="29">
        <v>500000</v>
      </c>
      <c r="D78" s="29">
        <v>200000</v>
      </c>
      <c r="E78" s="39">
        <f t="shared" si="1"/>
        <v>0.4</v>
      </c>
    </row>
    <row r="79" spans="1:5" ht="21" outlineLevel="2">
      <c r="A79" s="8" t="s">
        <v>110</v>
      </c>
      <c r="B79" s="9" t="s">
        <v>111</v>
      </c>
      <c r="C79" s="28">
        <v>120000</v>
      </c>
      <c r="D79" s="28">
        <v>53871.59</v>
      </c>
      <c r="E79" s="37">
        <f t="shared" si="1"/>
        <v>0.44892991666666665</v>
      </c>
    </row>
    <row r="80" spans="1:5" outlineLevel="7">
      <c r="A80" s="11" t="s">
        <v>112</v>
      </c>
      <c r="B80" s="12" t="s">
        <v>113</v>
      </c>
      <c r="C80" s="29">
        <v>120000</v>
      </c>
      <c r="D80" s="29">
        <v>53871.59</v>
      </c>
      <c r="E80" s="41">
        <f t="shared" si="1"/>
        <v>0.44892991666666665</v>
      </c>
    </row>
    <row r="81" spans="1:5" ht="21" outlineLevel="1">
      <c r="A81" s="30" t="s">
        <v>114</v>
      </c>
      <c r="B81" s="31" t="s">
        <v>115</v>
      </c>
      <c r="C81" s="32">
        <v>1453700</v>
      </c>
      <c r="D81" s="32">
        <v>747508.4</v>
      </c>
      <c r="E81" s="36">
        <f t="shared" si="1"/>
        <v>0.51421091009149067</v>
      </c>
    </row>
    <row r="82" spans="1:5" outlineLevel="1">
      <c r="A82" s="15"/>
      <c r="B82" s="16" t="s">
        <v>615</v>
      </c>
      <c r="C82" s="17"/>
      <c r="D82" s="17"/>
      <c r="E82" s="19"/>
    </row>
    <row r="83" spans="1:5" outlineLevel="1">
      <c r="A83" s="20"/>
      <c r="B83" s="21" t="s">
        <v>616</v>
      </c>
      <c r="C83" s="22"/>
      <c r="D83" s="22"/>
      <c r="E83" s="24"/>
    </row>
    <row r="84" spans="1:5" outlineLevel="1">
      <c r="A84" s="20"/>
      <c r="B84" s="21" t="s">
        <v>617</v>
      </c>
      <c r="C84" s="22">
        <f>237600+90000+59400</f>
        <v>387000</v>
      </c>
      <c r="D84" s="22">
        <v>268200</v>
      </c>
      <c r="E84" s="24">
        <f>D84/C84</f>
        <v>0.69302325581395352</v>
      </c>
    </row>
    <row r="85" spans="1:5" outlineLevel="1">
      <c r="A85" s="15"/>
      <c r="B85" s="16" t="s">
        <v>618</v>
      </c>
      <c r="C85" s="17">
        <f>C81-C84</f>
        <v>1066700</v>
      </c>
      <c r="D85" s="17">
        <f>D81-D84</f>
        <v>479308.4</v>
      </c>
      <c r="E85" s="26">
        <f>D85/C85</f>
        <v>0.44933758320052503</v>
      </c>
    </row>
    <row r="86" spans="1:5" ht="21" outlineLevel="2">
      <c r="A86" s="8" t="s">
        <v>116</v>
      </c>
      <c r="B86" s="9" t="s">
        <v>117</v>
      </c>
      <c r="C86" s="28">
        <v>1453700</v>
      </c>
      <c r="D86" s="28">
        <v>747508.4</v>
      </c>
      <c r="E86" s="37">
        <f t="shared" si="1"/>
        <v>0.51421091009149067</v>
      </c>
    </row>
    <row r="87" spans="1:5" ht="22.5" outlineLevel="7">
      <c r="A87" s="11" t="s">
        <v>118</v>
      </c>
      <c r="B87" s="12" t="s">
        <v>119</v>
      </c>
      <c r="C87" s="29">
        <v>248700</v>
      </c>
      <c r="D87" s="29">
        <v>139899.4</v>
      </c>
      <c r="E87" s="40">
        <f t="shared" si="1"/>
        <v>0.56252271813429833</v>
      </c>
    </row>
    <row r="88" spans="1:5" ht="22.5" outlineLevel="7">
      <c r="A88" s="11" t="s">
        <v>120</v>
      </c>
      <c r="B88" s="12" t="s">
        <v>121</v>
      </c>
      <c r="C88" s="29">
        <v>344200</v>
      </c>
      <c r="D88" s="29">
        <v>227209</v>
      </c>
      <c r="E88" s="38">
        <f t="shared" si="1"/>
        <v>0.66010749564206861</v>
      </c>
    </row>
    <row r="89" spans="1:5" outlineLevel="7">
      <c r="A89" s="11" t="s">
        <v>122</v>
      </c>
      <c r="B89" s="12" t="s">
        <v>123</v>
      </c>
      <c r="C89" s="29">
        <v>430800</v>
      </c>
      <c r="D89" s="29">
        <v>82400</v>
      </c>
      <c r="E89" s="38">
        <f t="shared" si="1"/>
        <v>0.19127205199628597</v>
      </c>
    </row>
    <row r="90" spans="1:5" ht="33.75" outlineLevel="7">
      <c r="A90" s="11" t="s">
        <v>124</v>
      </c>
      <c r="B90" s="12" t="s">
        <v>125</v>
      </c>
      <c r="C90" s="29">
        <v>264000</v>
      </c>
      <c r="D90" s="29">
        <v>192000</v>
      </c>
      <c r="E90" s="38">
        <f t="shared" si="1"/>
        <v>0.72727272727272729</v>
      </c>
    </row>
    <row r="91" spans="1:5" ht="45" outlineLevel="7">
      <c r="A91" s="11" t="s">
        <v>126</v>
      </c>
      <c r="B91" s="12" t="s">
        <v>127</v>
      </c>
      <c r="C91" s="29">
        <v>100000</v>
      </c>
      <c r="D91" s="29">
        <v>100000</v>
      </c>
      <c r="E91" s="38">
        <f t="shared" si="1"/>
        <v>1</v>
      </c>
    </row>
    <row r="92" spans="1:5" ht="33.75" outlineLevel="7">
      <c r="A92" s="11" t="s">
        <v>128</v>
      </c>
      <c r="B92" s="12" t="s">
        <v>129</v>
      </c>
      <c r="C92" s="29">
        <v>66000</v>
      </c>
      <c r="D92" s="29">
        <v>6000</v>
      </c>
      <c r="E92" s="39">
        <f t="shared" si="1"/>
        <v>9.0909090909090912E-2</v>
      </c>
    </row>
    <row r="93" spans="1:5" ht="21" outlineLevel="1">
      <c r="A93" s="30" t="s">
        <v>130</v>
      </c>
      <c r="B93" s="31" t="s">
        <v>131</v>
      </c>
      <c r="C93" s="32">
        <v>55802900</v>
      </c>
      <c r="D93" s="32">
        <v>31960912.309999999</v>
      </c>
      <c r="E93" s="36">
        <f t="shared" si="1"/>
        <v>0.57274643988036467</v>
      </c>
    </row>
    <row r="94" spans="1:5" outlineLevel="1">
      <c r="A94" s="15"/>
      <c r="B94" s="16" t="s">
        <v>615</v>
      </c>
      <c r="C94" s="17"/>
      <c r="D94" s="17"/>
      <c r="E94" s="19"/>
    </row>
    <row r="95" spans="1:5" outlineLevel="1">
      <c r="A95" s="20"/>
      <c r="B95" s="21" t="s">
        <v>616</v>
      </c>
      <c r="C95" s="22"/>
      <c r="D95" s="22"/>
      <c r="E95" s="24"/>
    </row>
    <row r="96" spans="1:5" outlineLevel="1">
      <c r="A96" s="20"/>
      <c r="B96" s="21" t="s">
        <v>617</v>
      </c>
      <c r="C96" s="22">
        <f>17200+1984500+C107</f>
        <v>44049800</v>
      </c>
      <c r="D96" s="22">
        <f>D107+2001700</f>
        <v>21208469.390000001</v>
      </c>
      <c r="E96" s="24">
        <f>D96/C96</f>
        <v>0.48146573628030093</v>
      </c>
    </row>
    <row r="97" spans="1:5" outlineLevel="1">
      <c r="A97" s="15"/>
      <c r="B97" s="16" t="s">
        <v>618</v>
      </c>
      <c r="C97" s="17">
        <f>C93-C96</f>
        <v>11753100</v>
      </c>
      <c r="D97" s="17">
        <f>D93-D96</f>
        <v>10752442.919999998</v>
      </c>
      <c r="E97" s="26">
        <f>D97/C97</f>
        <v>0.91486015774561591</v>
      </c>
    </row>
    <row r="98" spans="1:5" ht="21" outlineLevel="2">
      <c r="A98" s="8" t="s">
        <v>132</v>
      </c>
      <c r="B98" s="9" t="s">
        <v>133</v>
      </c>
      <c r="C98" s="28">
        <v>3530700</v>
      </c>
      <c r="D98" s="28">
        <v>2622650</v>
      </c>
      <c r="E98" s="37">
        <f t="shared" si="1"/>
        <v>0.74281303990710057</v>
      </c>
    </row>
    <row r="99" spans="1:5" ht="22.5" outlineLevel="7">
      <c r="A99" s="11" t="s">
        <v>134</v>
      </c>
      <c r="B99" s="12" t="s">
        <v>135</v>
      </c>
      <c r="C99" s="29">
        <v>1058100</v>
      </c>
      <c r="D99" s="29">
        <v>741070</v>
      </c>
      <c r="E99" s="40">
        <f t="shared" ref="E99:E182" si="2">D99/C99</f>
        <v>0.70037803610244775</v>
      </c>
    </row>
    <row r="100" spans="1:5" outlineLevel="7">
      <c r="A100" s="11" t="s">
        <v>136</v>
      </c>
      <c r="B100" s="12" t="s">
        <v>137</v>
      </c>
      <c r="C100" s="29">
        <v>1172600</v>
      </c>
      <c r="D100" s="29">
        <v>885600</v>
      </c>
      <c r="E100" s="38">
        <f t="shared" si="2"/>
        <v>0.75524475524475521</v>
      </c>
    </row>
    <row r="101" spans="1:5" outlineLevel="7">
      <c r="A101" s="11" t="s">
        <v>138</v>
      </c>
      <c r="B101" s="12" t="s">
        <v>139</v>
      </c>
      <c r="C101" s="29">
        <v>1300000</v>
      </c>
      <c r="D101" s="29">
        <v>995980</v>
      </c>
      <c r="E101" s="39">
        <f t="shared" si="2"/>
        <v>0.76613846153846155</v>
      </c>
    </row>
    <row r="102" spans="1:5" ht="21" outlineLevel="2">
      <c r="A102" s="8" t="s">
        <v>140</v>
      </c>
      <c r="B102" s="9" t="s">
        <v>141</v>
      </c>
      <c r="C102" s="28">
        <v>10224100</v>
      </c>
      <c r="D102" s="28">
        <v>10131492.92</v>
      </c>
      <c r="E102" s="37">
        <f t="shared" si="2"/>
        <v>0.99094227560372061</v>
      </c>
    </row>
    <row r="103" spans="1:5" outlineLevel="7">
      <c r="A103" s="11" t="s">
        <v>142</v>
      </c>
      <c r="B103" s="12" t="s">
        <v>143</v>
      </c>
      <c r="C103" s="29">
        <v>7999980</v>
      </c>
      <c r="D103" s="29">
        <v>7907372.9199999999</v>
      </c>
      <c r="E103" s="40">
        <f t="shared" si="2"/>
        <v>0.98842408606021515</v>
      </c>
    </row>
    <row r="104" spans="1:5" ht="22.5" outlineLevel="7">
      <c r="A104" s="11" t="s">
        <v>144</v>
      </c>
      <c r="B104" s="12" t="s">
        <v>145</v>
      </c>
      <c r="C104" s="29">
        <v>19120</v>
      </c>
      <c r="D104" s="29">
        <v>19120</v>
      </c>
      <c r="E104" s="38">
        <f t="shared" si="2"/>
        <v>1</v>
      </c>
    </row>
    <row r="105" spans="1:5" ht="33.75" outlineLevel="7">
      <c r="A105" s="11" t="s">
        <v>146</v>
      </c>
      <c r="B105" s="12" t="s">
        <v>147</v>
      </c>
      <c r="C105" s="29">
        <v>2205000</v>
      </c>
      <c r="D105" s="29">
        <v>2205000</v>
      </c>
      <c r="E105" s="39">
        <f t="shared" si="2"/>
        <v>1</v>
      </c>
    </row>
    <row r="106" spans="1:5" ht="52.5" outlineLevel="2">
      <c r="A106" s="8" t="s">
        <v>148</v>
      </c>
      <c r="B106" s="14" t="s">
        <v>149</v>
      </c>
      <c r="C106" s="28">
        <v>42048100</v>
      </c>
      <c r="D106" s="28">
        <v>19206769.390000001</v>
      </c>
      <c r="E106" s="37">
        <f t="shared" si="2"/>
        <v>0.45678091019570444</v>
      </c>
    </row>
    <row r="107" spans="1:5" ht="67.5" outlineLevel="7">
      <c r="A107" s="11" t="s">
        <v>150</v>
      </c>
      <c r="B107" s="13" t="s">
        <v>151</v>
      </c>
      <c r="C107" s="29">
        <v>42048100</v>
      </c>
      <c r="D107" s="29">
        <v>19206769.390000001</v>
      </c>
      <c r="E107" s="41">
        <f t="shared" si="2"/>
        <v>0.45678091019570444</v>
      </c>
    </row>
    <row r="108" spans="1:5" ht="21" outlineLevel="1">
      <c r="A108" s="30" t="s">
        <v>152</v>
      </c>
      <c r="B108" s="31" t="s">
        <v>153</v>
      </c>
      <c r="C108" s="32">
        <v>17301640</v>
      </c>
      <c r="D108" s="32">
        <v>10952909.23</v>
      </c>
      <c r="E108" s="36">
        <f t="shared" si="2"/>
        <v>0.63305612820518753</v>
      </c>
    </row>
    <row r="109" spans="1:5" outlineLevel="1">
      <c r="A109" s="15"/>
      <c r="B109" s="16" t="s">
        <v>615</v>
      </c>
      <c r="C109" s="17"/>
      <c r="D109" s="17"/>
      <c r="E109" s="19"/>
    </row>
    <row r="110" spans="1:5" outlineLevel="1">
      <c r="A110" s="20"/>
      <c r="B110" s="21" t="s">
        <v>616</v>
      </c>
      <c r="C110" s="22"/>
      <c r="D110" s="22"/>
      <c r="E110" s="24"/>
    </row>
    <row r="111" spans="1:5" outlineLevel="1">
      <c r="A111" s="20"/>
      <c r="B111" s="21" t="s">
        <v>617</v>
      </c>
      <c r="C111" s="22">
        <v>1890000</v>
      </c>
      <c r="D111" s="22">
        <f>C111</f>
        <v>1890000</v>
      </c>
      <c r="E111" s="24">
        <f>D111/C111</f>
        <v>1</v>
      </c>
    </row>
    <row r="112" spans="1:5" outlineLevel="1">
      <c r="A112" s="15"/>
      <c r="B112" s="16" t="s">
        <v>618</v>
      </c>
      <c r="C112" s="17">
        <f>C108-C111</f>
        <v>15411640</v>
      </c>
      <c r="D112" s="17">
        <f>D108-D111</f>
        <v>9062909.2300000004</v>
      </c>
      <c r="E112" s="26">
        <f>D112/C112</f>
        <v>0.58805612056860923</v>
      </c>
    </row>
    <row r="113" spans="1:5" ht="21" outlineLevel="2">
      <c r="A113" s="8" t="s">
        <v>154</v>
      </c>
      <c r="B113" s="9" t="s">
        <v>155</v>
      </c>
      <c r="C113" s="28">
        <v>17201640</v>
      </c>
      <c r="D113" s="28">
        <v>10952909.23</v>
      </c>
      <c r="E113" s="37">
        <f t="shared" si="2"/>
        <v>0.63673633618654968</v>
      </c>
    </row>
    <row r="114" spans="1:5" outlineLevel="7">
      <c r="A114" s="11" t="s">
        <v>156</v>
      </c>
      <c r="B114" s="12" t="s">
        <v>157</v>
      </c>
      <c r="C114" s="29">
        <v>2541408</v>
      </c>
      <c r="D114" s="29">
        <v>1890117</v>
      </c>
      <c r="E114" s="40">
        <f t="shared" si="2"/>
        <v>0.74372827975673328</v>
      </c>
    </row>
    <row r="115" spans="1:5" ht="22.5" outlineLevel="7">
      <c r="A115" s="11" t="s">
        <v>158</v>
      </c>
      <c r="B115" s="12" t="s">
        <v>159</v>
      </c>
      <c r="C115" s="29">
        <v>3771480</v>
      </c>
      <c r="D115" s="29">
        <v>2704080</v>
      </c>
      <c r="E115" s="38">
        <f t="shared" si="2"/>
        <v>0.71698113207547165</v>
      </c>
    </row>
    <row r="116" spans="1:5" ht="22.5" outlineLevel="7">
      <c r="A116" s="11" t="s">
        <v>160</v>
      </c>
      <c r="B116" s="12" t="s">
        <v>161</v>
      </c>
      <c r="C116" s="29">
        <v>2089320</v>
      </c>
      <c r="D116" s="29">
        <v>1500840</v>
      </c>
      <c r="E116" s="38">
        <f t="shared" si="2"/>
        <v>0.71833898110389982</v>
      </c>
    </row>
    <row r="117" spans="1:5" ht="22.5" outlineLevel="7">
      <c r="A117" s="11" t="s">
        <v>162</v>
      </c>
      <c r="B117" s="12" t="s">
        <v>163</v>
      </c>
      <c r="C117" s="29">
        <v>6245800.0800000001</v>
      </c>
      <c r="D117" s="29">
        <v>2502501.14</v>
      </c>
      <c r="E117" s="38">
        <f t="shared" si="2"/>
        <v>0.40066942712646031</v>
      </c>
    </row>
    <row r="118" spans="1:5" ht="22.5" outlineLevel="7">
      <c r="A118" s="11" t="s">
        <v>164</v>
      </c>
      <c r="B118" s="12" t="s">
        <v>165</v>
      </c>
      <c r="C118" s="29">
        <v>453631.92</v>
      </c>
      <c r="D118" s="29">
        <v>255371.09</v>
      </c>
      <c r="E118" s="38">
        <f t="shared" si="2"/>
        <v>0.56294779697160646</v>
      </c>
    </row>
    <row r="119" spans="1:5" ht="33.75" outlineLevel="7">
      <c r="A119" s="11" t="s">
        <v>166</v>
      </c>
      <c r="B119" s="12" t="s">
        <v>167</v>
      </c>
      <c r="C119" s="29">
        <v>2100000</v>
      </c>
      <c r="D119" s="29">
        <v>2100000</v>
      </c>
      <c r="E119" s="39">
        <f t="shared" si="2"/>
        <v>1</v>
      </c>
    </row>
    <row r="120" spans="1:5" ht="21" outlineLevel="2">
      <c r="A120" s="8" t="s">
        <v>168</v>
      </c>
      <c r="B120" s="9" t="s">
        <v>169</v>
      </c>
      <c r="C120" s="28">
        <v>100000</v>
      </c>
      <c r="D120" s="28">
        <v>0</v>
      </c>
      <c r="E120" s="37">
        <f t="shared" si="2"/>
        <v>0</v>
      </c>
    </row>
    <row r="121" spans="1:5" outlineLevel="7">
      <c r="A121" s="11" t="s">
        <v>170</v>
      </c>
      <c r="B121" s="12" t="s">
        <v>171</v>
      </c>
      <c r="C121" s="29">
        <v>100000</v>
      </c>
      <c r="D121" s="29">
        <v>0</v>
      </c>
      <c r="E121" s="41">
        <f t="shared" si="2"/>
        <v>0</v>
      </c>
    </row>
    <row r="122" spans="1:5" ht="31.5" outlineLevel="1">
      <c r="A122" s="30" t="s">
        <v>172</v>
      </c>
      <c r="B122" s="31" t="s">
        <v>173</v>
      </c>
      <c r="C122" s="32">
        <v>27065360.059999999</v>
      </c>
      <c r="D122" s="32">
        <v>14132456.02</v>
      </c>
      <c r="E122" s="36">
        <f t="shared" si="2"/>
        <v>0.5221602812107573</v>
      </c>
    </row>
    <row r="123" spans="1:5" outlineLevel="1">
      <c r="A123" s="15"/>
      <c r="B123" s="16" t="s">
        <v>615</v>
      </c>
      <c r="C123" s="17"/>
      <c r="D123" s="17"/>
      <c r="E123" s="19"/>
    </row>
    <row r="124" spans="1:5" outlineLevel="1">
      <c r="A124" s="20"/>
      <c r="B124" s="21" t="s">
        <v>616</v>
      </c>
      <c r="C124" s="22">
        <v>0</v>
      </c>
      <c r="D124" s="22">
        <v>0</v>
      </c>
      <c r="E124" s="24"/>
    </row>
    <row r="125" spans="1:5" outlineLevel="1">
      <c r="A125" s="20"/>
      <c r="B125" s="21" t="s">
        <v>617</v>
      </c>
      <c r="C125" s="22">
        <v>22523900</v>
      </c>
      <c r="D125" s="22">
        <v>11182871</v>
      </c>
      <c r="E125" s="24">
        <f>D125/C125</f>
        <v>0.49648910712620814</v>
      </c>
    </row>
    <row r="126" spans="1:5" outlineLevel="1">
      <c r="A126" s="15"/>
      <c r="B126" s="16" t="s">
        <v>618</v>
      </c>
      <c r="C126" s="17">
        <f>C122-C125-C124</f>
        <v>4541460.0599999987</v>
      </c>
      <c r="D126" s="17">
        <f>D122-D125</f>
        <v>2949585.0199999996</v>
      </c>
      <c r="E126" s="26">
        <f>D126/C126</f>
        <v>0.64947945837489107</v>
      </c>
    </row>
    <row r="127" spans="1:5" outlineLevel="2">
      <c r="A127" s="8" t="s">
        <v>174</v>
      </c>
      <c r="B127" s="9" t="s">
        <v>175</v>
      </c>
      <c r="C127" s="28">
        <v>27065360.059999999</v>
      </c>
      <c r="D127" s="28">
        <v>14132456.02</v>
      </c>
      <c r="E127" s="37">
        <f t="shared" si="2"/>
        <v>0.5221602812107573</v>
      </c>
    </row>
    <row r="128" spans="1:5" ht="22.5" outlineLevel="7">
      <c r="A128" s="11" t="s">
        <v>176</v>
      </c>
      <c r="B128" s="12" t="s">
        <v>177</v>
      </c>
      <c r="C128" s="29">
        <v>1360772.18</v>
      </c>
      <c r="D128" s="29">
        <v>1360772.18</v>
      </c>
      <c r="E128" s="40">
        <f t="shared" si="2"/>
        <v>1</v>
      </c>
    </row>
    <row r="129" spans="1:5" outlineLevel="7">
      <c r="A129" s="11" t="s">
        <v>178</v>
      </c>
      <c r="B129" s="12" t="s">
        <v>179</v>
      </c>
      <c r="C129" s="29">
        <v>357119.88</v>
      </c>
      <c r="D129" s="29">
        <v>308719.88</v>
      </c>
      <c r="E129" s="38">
        <f t="shared" si="2"/>
        <v>0.86447128062431022</v>
      </c>
    </row>
    <row r="130" spans="1:5" ht="22.5" outlineLevel="7">
      <c r="A130" s="11" t="s">
        <v>180</v>
      </c>
      <c r="B130" s="12" t="s">
        <v>181</v>
      </c>
      <c r="C130" s="29">
        <v>321000</v>
      </c>
      <c r="D130" s="29">
        <v>0</v>
      </c>
      <c r="E130" s="38">
        <f t="shared" si="2"/>
        <v>0</v>
      </c>
    </row>
    <row r="131" spans="1:5" ht="33.75" outlineLevel="7">
      <c r="A131" s="11" t="s">
        <v>182</v>
      </c>
      <c r="B131" s="12" t="s">
        <v>183</v>
      </c>
      <c r="C131" s="29">
        <v>2538800</v>
      </c>
      <c r="D131" s="29">
        <v>2538800</v>
      </c>
      <c r="E131" s="38">
        <f t="shared" si="2"/>
        <v>1</v>
      </c>
    </row>
    <row r="132" spans="1:5" ht="22.5" outlineLevel="7">
      <c r="A132" s="11" t="s">
        <v>184</v>
      </c>
      <c r="B132" s="12" t="s">
        <v>185</v>
      </c>
      <c r="C132" s="29">
        <v>8624068</v>
      </c>
      <c r="D132" s="29">
        <v>8545873.9600000009</v>
      </c>
      <c r="E132" s="38">
        <f t="shared" si="2"/>
        <v>0.99093304459102138</v>
      </c>
    </row>
    <row r="133" spans="1:5" ht="22.5" outlineLevel="7">
      <c r="A133" s="11" t="s">
        <v>186</v>
      </c>
      <c r="B133" s="12" t="s">
        <v>187</v>
      </c>
      <c r="C133" s="29">
        <v>12222200</v>
      </c>
      <c r="D133" s="29">
        <v>0</v>
      </c>
      <c r="E133" s="38">
        <f t="shared" si="2"/>
        <v>0</v>
      </c>
    </row>
    <row r="134" spans="1:5" ht="33.75" outlineLevel="7">
      <c r="A134" s="11" t="s">
        <v>188</v>
      </c>
      <c r="B134" s="12" t="s">
        <v>189</v>
      </c>
      <c r="C134" s="29">
        <v>1641400</v>
      </c>
      <c r="D134" s="29">
        <v>1378290</v>
      </c>
      <c r="E134" s="39">
        <f t="shared" si="2"/>
        <v>0.83970391129523581</v>
      </c>
    </row>
    <row r="135" spans="1:5" ht="42" outlineLevel="1">
      <c r="A135" s="30" t="s">
        <v>190</v>
      </c>
      <c r="B135" s="31" t="s">
        <v>191</v>
      </c>
      <c r="C135" s="32">
        <v>53747000</v>
      </c>
      <c r="D135" s="32">
        <v>43872674.859999999</v>
      </c>
      <c r="E135" s="36">
        <f t="shared" si="2"/>
        <v>0.81628137123932498</v>
      </c>
    </row>
    <row r="136" spans="1:5" outlineLevel="1">
      <c r="A136" s="15"/>
      <c r="B136" s="16" t="s">
        <v>615</v>
      </c>
      <c r="C136" s="17"/>
      <c r="D136" s="17"/>
      <c r="E136" s="19"/>
    </row>
    <row r="137" spans="1:5" outlineLevel="1">
      <c r="A137" s="20"/>
      <c r="B137" s="21" t="s">
        <v>616</v>
      </c>
      <c r="C137" s="22">
        <f>C141+567419.45</f>
        <v>864519.45</v>
      </c>
      <c r="D137" s="22">
        <f>D141+567419.45</f>
        <v>807811.83</v>
      </c>
      <c r="E137" s="24">
        <f>D137/C137</f>
        <v>0.93440561690081125</v>
      </c>
    </row>
    <row r="138" spans="1:5" outlineLevel="1">
      <c r="A138" s="20"/>
      <c r="B138" s="21" t="s">
        <v>617</v>
      </c>
      <c r="C138" s="22">
        <f>C142+C143+C144+C145+C146+C147+C148+C149+C151+590580.55</f>
        <v>52882480.549999997</v>
      </c>
      <c r="D138" s="22">
        <f>D142+D143+D144+D145+D146+D147+D148+D149+D151+590580.55</f>
        <v>43064863.030000001</v>
      </c>
      <c r="E138" s="24">
        <f>D138/C138</f>
        <v>0.81435028353638761</v>
      </c>
    </row>
    <row r="139" spans="1:5" outlineLevel="1">
      <c r="A139" s="15"/>
      <c r="B139" s="16" t="s">
        <v>618</v>
      </c>
      <c r="C139" s="17">
        <f>C135-C138-C137</f>
        <v>3.0267983675003052E-9</v>
      </c>
      <c r="D139" s="17">
        <f>D135-D138-D137</f>
        <v>-1.7462298274040222E-9</v>
      </c>
      <c r="E139" s="26">
        <v>0</v>
      </c>
    </row>
    <row r="140" spans="1:5" ht="42" outlineLevel="2">
      <c r="A140" s="8" t="s">
        <v>192</v>
      </c>
      <c r="B140" s="9" t="s">
        <v>193</v>
      </c>
      <c r="C140" s="28">
        <v>31548600</v>
      </c>
      <c r="D140" s="28">
        <v>23778660.760000002</v>
      </c>
      <c r="E140" s="37">
        <f t="shared" si="2"/>
        <v>0.75371524441655102</v>
      </c>
    </row>
    <row r="141" spans="1:5" ht="22.5" outlineLevel="7">
      <c r="A141" s="11" t="s">
        <v>194</v>
      </c>
      <c r="B141" s="12" t="s">
        <v>195</v>
      </c>
      <c r="C141" s="29">
        <v>297100</v>
      </c>
      <c r="D141" s="29">
        <v>240392.38</v>
      </c>
      <c r="E141" s="40">
        <f t="shared" si="2"/>
        <v>0.80912951868057892</v>
      </c>
    </row>
    <row r="142" spans="1:5" outlineLevel="7">
      <c r="A142" s="11" t="s">
        <v>196</v>
      </c>
      <c r="B142" s="12" t="s">
        <v>197</v>
      </c>
      <c r="C142" s="29">
        <v>4667100</v>
      </c>
      <c r="D142" s="29">
        <v>3305144.71</v>
      </c>
      <c r="E142" s="38">
        <f t="shared" si="2"/>
        <v>0.7081795354717062</v>
      </c>
    </row>
    <row r="143" spans="1:5" ht="22.5" outlineLevel="7">
      <c r="A143" s="11" t="s">
        <v>198</v>
      </c>
      <c r="B143" s="12" t="s">
        <v>199</v>
      </c>
      <c r="C143" s="29">
        <v>965700</v>
      </c>
      <c r="D143" s="29">
        <v>254000</v>
      </c>
      <c r="E143" s="38">
        <f t="shared" si="2"/>
        <v>0.26302164233198716</v>
      </c>
    </row>
    <row r="144" spans="1:5" ht="33.75" outlineLevel="7">
      <c r="A144" s="11" t="s">
        <v>200</v>
      </c>
      <c r="B144" s="12" t="s">
        <v>201</v>
      </c>
      <c r="C144" s="29">
        <v>23360400</v>
      </c>
      <c r="D144" s="29">
        <v>18581050</v>
      </c>
      <c r="E144" s="38">
        <f t="shared" si="2"/>
        <v>0.79540804095820272</v>
      </c>
    </row>
    <row r="145" spans="1:5" ht="67.5" outlineLevel="7">
      <c r="A145" s="11" t="s">
        <v>202</v>
      </c>
      <c r="B145" s="13" t="s">
        <v>203</v>
      </c>
      <c r="C145" s="29">
        <v>763200</v>
      </c>
      <c r="D145" s="29">
        <v>582105</v>
      </c>
      <c r="E145" s="38">
        <f t="shared" si="2"/>
        <v>0.76271619496855347</v>
      </c>
    </row>
    <row r="146" spans="1:5" ht="67.5" outlineLevel="7">
      <c r="A146" s="11" t="s">
        <v>204</v>
      </c>
      <c r="B146" s="13" t="s">
        <v>205</v>
      </c>
      <c r="C146" s="29">
        <v>200000</v>
      </c>
      <c r="D146" s="29">
        <v>0</v>
      </c>
      <c r="E146" s="38">
        <f t="shared" si="2"/>
        <v>0</v>
      </c>
    </row>
    <row r="147" spans="1:5" ht="33.75" outlineLevel="7">
      <c r="A147" s="11" t="s">
        <v>206</v>
      </c>
      <c r="B147" s="12" t="s">
        <v>207</v>
      </c>
      <c r="C147" s="29">
        <v>180000</v>
      </c>
      <c r="D147" s="29">
        <v>0</v>
      </c>
      <c r="E147" s="38">
        <f t="shared" si="2"/>
        <v>0</v>
      </c>
    </row>
    <row r="148" spans="1:5" ht="112.5" outlineLevel="7">
      <c r="A148" s="11" t="s">
        <v>208</v>
      </c>
      <c r="B148" s="13" t="s">
        <v>209</v>
      </c>
      <c r="C148" s="29">
        <v>1023600</v>
      </c>
      <c r="D148" s="29">
        <v>815968.67</v>
      </c>
      <c r="E148" s="38">
        <f t="shared" si="2"/>
        <v>0.79715579327862451</v>
      </c>
    </row>
    <row r="149" spans="1:5" ht="33.75" outlineLevel="7">
      <c r="A149" s="11" t="s">
        <v>210</v>
      </c>
      <c r="B149" s="12" t="s">
        <v>211</v>
      </c>
      <c r="C149" s="29">
        <v>91500</v>
      </c>
      <c r="D149" s="29">
        <v>0</v>
      </c>
      <c r="E149" s="39">
        <f t="shared" si="2"/>
        <v>0</v>
      </c>
    </row>
    <row r="150" spans="1:5" ht="52.5" outlineLevel="2">
      <c r="A150" s="8" t="s">
        <v>212</v>
      </c>
      <c r="B150" s="14" t="s">
        <v>213</v>
      </c>
      <c r="C150" s="28">
        <v>22198400</v>
      </c>
      <c r="D150" s="28">
        <v>20094014.100000001</v>
      </c>
      <c r="E150" s="37">
        <f t="shared" si="2"/>
        <v>0.90520100998270148</v>
      </c>
    </row>
    <row r="151" spans="1:5" ht="33.75" outlineLevel="7">
      <c r="A151" s="11" t="s">
        <v>214</v>
      </c>
      <c r="B151" s="12" t="s">
        <v>215</v>
      </c>
      <c r="C151" s="29">
        <v>21040400</v>
      </c>
      <c r="D151" s="29">
        <v>18936014.100000001</v>
      </c>
      <c r="E151" s="40">
        <f t="shared" si="2"/>
        <v>0.89998356019847536</v>
      </c>
    </row>
    <row r="152" spans="1:5" ht="33.75" outlineLevel="7">
      <c r="A152" s="11" t="s">
        <v>216</v>
      </c>
      <c r="B152" s="12" t="s">
        <v>215</v>
      </c>
      <c r="C152" s="29">
        <v>1158000</v>
      </c>
      <c r="D152" s="29">
        <v>1158000</v>
      </c>
      <c r="E152" s="39">
        <f t="shared" si="2"/>
        <v>1</v>
      </c>
    </row>
    <row r="153" spans="1:5" ht="31.5">
      <c r="A153" s="30" t="s">
        <v>217</v>
      </c>
      <c r="B153" s="31" t="s">
        <v>218</v>
      </c>
      <c r="C153" s="32">
        <v>12603595.4</v>
      </c>
      <c r="D153" s="32">
        <v>8206257.8499999996</v>
      </c>
      <c r="E153" s="36">
        <f t="shared" si="2"/>
        <v>0.65110451339940656</v>
      </c>
    </row>
    <row r="154" spans="1:5" ht="21" outlineLevel="1">
      <c r="A154" s="30" t="s">
        <v>219</v>
      </c>
      <c r="B154" s="31" t="s">
        <v>220</v>
      </c>
      <c r="C154" s="32">
        <v>9522830.4000000004</v>
      </c>
      <c r="D154" s="32">
        <v>6116522.7999999998</v>
      </c>
      <c r="E154" s="36">
        <f t="shared" si="2"/>
        <v>0.64230092767377223</v>
      </c>
    </row>
    <row r="155" spans="1:5" outlineLevel="1">
      <c r="A155" s="15"/>
      <c r="B155" s="16" t="s">
        <v>615</v>
      </c>
      <c r="C155" s="17"/>
      <c r="D155" s="17"/>
      <c r="E155" s="19"/>
    </row>
    <row r="156" spans="1:5" outlineLevel="1">
      <c r="A156" s="20"/>
      <c r="B156" s="21" t="s">
        <v>616</v>
      </c>
      <c r="C156" s="22"/>
      <c r="D156" s="22"/>
      <c r="E156" s="24"/>
    </row>
    <row r="157" spans="1:5" outlineLevel="1">
      <c r="A157" s="20"/>
      <c r="B157" s="21" t="s">
        <v>617</v>
      </c>
      <c r="C157" s="22">
        <v>0</v>
      </c>
      <c r="D157" s="22">
        <f>D190</f>
        <v>0</v>
      </c>
      <c r="E157" s="26"/>
    </row>
    <row r="158" spans="1:5" outlineLevel="1">
      <c r="A158" s="15"/>
      <c r="B158" s="16" t="s">
        <v>618</v>
      </c>
      <c r="C158" s="17">
        <f>C154-C156-C157</f>
        <v>9522830.4000000004</v>
      </c>
      <c r="D158" s="17">
        <f>D154-D156-D157</f>
        <v>6116522.7999999998</v>
      </c>
      <c r="E158" s="26">
        <f>D158/C158</f>
        <v>0.64230092767377223</v>
      </c>
    </row>
    <row r="159" spans="1:5" ht="21" outlineLevel="2">
      <c r="A159" s="8" t="s">
        <v>221</v>
      </c>
      <c r="B159" s="9" t="s">
        <v>222</v>
      </c>
      <c r="C159" s="28">
        <v>8174530.4000000004</v>
      </c>
      <c r="D159" s="28">
        <v>5458760.8799999999</v>
      </c>
      <c r="E159" s="37">
        <f t="shared" si="2"/>
        <v>0.6677766933254049</v>
      </c>
    </row>
    <row r="160" spans="1:5" ht="22.5" outlineLevel="7">
      <c r="A160" s="11" t="s">
        <v>223</v>
      </c>
      <c r="B160" s="12" t="s">
        <v>11</v>
      </c>
      <c r="C160" s="29">
        <v>5987100</v>
      </c>
      <c r="D160" s="29">
        <v>4490325</v>
      </c>
      <c r="E160" s="40">
        <f t="shared" si="2"/>
        <v>0.75</v>
      </c>
    </row>
    <row r="161" spans="1:5" ht="22.5" outlineLevel="7">
      <c r="A161" s="11" t="s">
        <v>224</v>
      </c>
      <c r="B161" s="12" t="s">
        <v>225</v>
      </c>
      <c r="C161" s="29">
        <v>142500</v>
      </c>
      <c r="D161" s="29">
        <v>0</v>
      </c>
      <c r="E161" s="38">
        <f t="shared" si="2"/>
        <v>0</v>
      </c>
    </row>
    <row r="162" spans="1:5" ht="22.5" outlineLevel="7">
      <c r="A162" s="11" t="s">
        <v>226</v>
      </c>
      <c r="B162" s="12" t="s">
        <v>227</v>
      </c>
      <c r="C162" s="29">
        <v>100000</v>
      </c>
      <c r="D162" s="29">
        <v>0</v>
      </c>
      <c r="E162" s="38">
        <f t="shared" si="2"/>
        <v>0</v>
      </c>
    </row>
    <row r="163" spans="1:5" ht="22.5" outlineLevel="7">
      <c r="A163" s="11" t="s">
        <v>228</v>
      </c>
      <c r="B163" s="12" t="s">
        <v>229</v>
      </c>
      <c r="C163" s="29">
        <v>599930.4</v>
      </c>
      <c r="D163" s="29">
        <v>0</v>
      </c>
      <c r="E163" s="38">
        <f t="shared" si="2"/>
        <v>0</v>
      </c>
    </row>
    <row r="164" spans="1:5" ht="45" outlineLevel="7">
      <c r="A164" s="11" t="s">
        <v>230</v>
      </c>
      <c r="B164" s="12" t="s">
        <v>231</v>
      </c>
      <c r="C164" s="29">
        <v>1095000</v>
      </c>
      <c r="D164" s="29">
        <v>721098.55</v>
      </c>
      <c r="E164" s="38">
        <f t="shared" si="2"/>
        <v>0.65853748858447492</v>
      </c>
    </row>
    <row r="165" spans="1:5" ht="22.5" outlineLevel="7">
      <c r="A165" s="11" t="s">
        <v>232</v>
      </c>
      <c r="B165" s="12" t="s">
        <v>233</v>
      </c>
      <c r="C165" s="29">
        <v>190000</v>
      </c>
      <c r="D165" s="29">
        <v>187337.33</v>
      </c>
      <c r="E165" s="38">
        <f t="shared" si="2"/>
        <v>0.98598594736842093</v>
      </c>
    </row>
    <row r="166" spans="1:5" outlineLevel="7">
      <c r="A166" s="11" t="s">
        <v>234</v>
      </c>
      <c r="B166" s="12" t="s">
        <v>235</v>
      </c>
      <c r="C166" s="29">
        <v>60000</v>
      </c>
      <c r="D166" s="29">
        <v>60000</v>
      </c>
      <c r="E166" s="39">
        <f t="shared" si="2"/>
        <v>1</v>
      </c>
    </row>
    <row r="167" spans="1:5" ht="21" outlineLevel="2">
      <c r="A167" s="8" t="s">
        <v>236</v>
      </c>
      <c r="B167" s="9" t="s">
        <v>237</v>
      </c>
      <c r="C167" s="28">
        <v>508000</v>
      </c>
      <c r="D167" s="28">
        <v>210710</v>
      </c>
      <c r="E167" s="37">
        <f t="shared" si="2"/>
        <v>0.41478346456692916</v>
      </c>
    </row>
    <row r="168" spans="1:5" ht="33.75" outlineLevel="7">
      <c r="A168" s="11" t="s">
        <v>238</v>
      </c>
      <c r="B168" s="12" t="s">
        <v>239</v>
      </c>
      <c r="C168" s="29">
        <v>508000</v>
      </c>
      <c r="D168" s="29">
        <v>210710</v>
      </c>
      <c r="E168" s="41">
        <f t="shared" si="2"/>
        <v>0.41478346456692916</v>
      </c>
    </row>
    <row r="169" spans="1:5" ht="21" outlineLevel="2">
      <c r="A169" s="8" t="s">
        <v>240</v>
      </c>
      <c r="B169" s="9" t="s">
        <v>241</v>
      </c>
      <c r="C169" s="28">
        <v>33900</v>
      </c>
      <c r="D169" s="28">
        <v>17480</v>
      </c>
      <c r="E169" s="37">
        <f t="shared" si="2"/>
        <v>0.51563421828908551</v>
      </c>
    </row>
    <row r="170" spans="1:5" ht="22.5" outlineLevel="7">
      <c r="A170" s="11" t="s">
        <v>242</v>
      </c>
      <c r="B170" s="12" t="s">
        <v>243</v>
      </c>
      <c r="C170" s="29">
        <v>33900</v>
      </c>
      <c r="D170" s="29">
        <v>17480</v>
      </c>
      <c r="E170" s="41">
        <f t="shared" si="2"/>
        <v>0.51563421828908551</v>
      </c>
    </row>
    <row r="171" spans="1:5" ht="21" outlineLevel="2">
      <c r="A171" s="8" t="s">
        <v>244</v>
      </c>
      <c r="B171" s="9" t="s">
        <v>245</v>
      </c>
      <c r="C171" s="28">
        <v>50900</v>
      </c>
      <c r="D171" s="28">
        <v>9430</v>
      </c>
      <c r="E171" s="37">
        <f t="shared" si="2"/>
        <v>0.18526522593320235</v>
      </c>
    </row>
    <row r="172" spans="1:5" ht="22.5" outlineLevel="7">
      <c r="A172" s="11" t="s">
        <v>246</v>
      </c>
      <c r="B172" s="12" t="s">
        <v>247</v>
      </c>
      <c r="C172" s="29">
        <v>50900</v>
      </c>
      <c r="D172" s="29">
        <v>9430</v>
      </c>
      <c r="E172" s="41">
        <f t="shared" si="2"/>
        <v>0.18526522593320235</v>
      </c>
    </row>
    <row r="173" spans="1:5" ht="21" outlineLevel="2">
      <c r="A173" s="8" t="s">
        <v>248</v>
      </c>
      <c r="B173" s="9" t="s">
        <v>249</v>
      </c>
      <c r="C173" s="28">
        <v>755500</v>
      </c>
      <c r="D173" s="28">
        <v>420141.92</v>
      </c>
      <c r="E173" s="37">
        <f t="shared" si="2"/>
        <v>0.5561110787557908</v>
      </c>
    </row>
    <row r="174" spans="1:5" ht="22.5" outlineLevel="7">
      <c r="A174" s="11" t="s">
        <v>250</v>
      </c>
      <c r="B174" s="12" t="s">
        <v>251</v>
      </c>
      <c r="C174" s="29">
        <v>755500</v>
      </c>
      <c r="D174" s="29">
        <v>420141.92</v>
      </c>
      <c r="E174" s="41">
        <f t="shared" si="2"/>
        <v>0.5561110787557908</v>
      </c>
    </row>
    <row r="175" spans="1:5" ht="21" outlineLevel="1">
      <c r="A175" s="30" t="s">
        <v>252</v>
      </c>
      <c r="B175" s="31" t="s">
        <v>253</v>
      </c>
      <c r="C175" s="32">
        <v>3080765</v>
      </c>
      <c r="D175" s="32">
        <v>2089735.05</v>
      </c>
      <c r="E175" s="36">
        <f t="shared" si="2"/>
        <v>0.67831692777605568</v>
      </c>
    </row>
    <row r="176" spans="1:5" outlineLevel="1">
      <c r="A176" s="15"/>
      <c r="B176" s="16" t="s">
        <v>615</v>
      </c>
      <c r="C176" s="17"/>
      <c r="D176" s="17"/>
      <c r="E176" s="19"/>
    </row>
    <row r="177" spans="1:5" outlineLevel="1">
      <c r="A177" s="20"/>
      <c r="B177" s="21" t="s">
        <v>616</v>
      </c>
      <c r="C177" s="22"/>
      <c r="D177" s="22"/>
      <c r="E177" s="24"/>
    </row>
    <row r="178" spans="1:5" outlineLevel="1">
      <c r="A178" s="20"/>
      <c r="B178" s="21" t="s">
        <v>617</v>
      </c>
      <c r="C178" s="22">
        <v>1030000</v>
      </c>
      <c r="D178" s="22">
        <v>1015627.3</v>
      </c>
      <c r="E178" s="24">
        <f>D178/C178</f>
        <v>0.98604592233009714</v>
      </c>
    </row>
    <row r="179" spans="1:5" outlineLevel="1">
      <c r="A179" s="15"/>
      <c r="B179" s="16" t="s">
        <v>618</v>
      </c>
      <c r="C179" s="17">
        <f>C175-C177-C178</f>
        <v>2050765</v>
      </c>
      <c r="D179" s="17">
        <f>D175-D177-D178</f>
        <v>1074107.75</v>
      </c>
      <c r="E179" s="26">
        <f>D179/C179</f>
        <v>0.5237595482661348</v>
      </c>
    </row>
    <row r="180" spans="1:5" ht="21" outlineLevel="2">
      <c r="A180" s="8" t="s">
        <v>254</v>
      </c>
      <c r="B180" s="9" t="s">
        <v>255</v>
      </c>
      <c r="C180" s="28">
        <v>1409045</v>
      </c>
      <c r="D180" s="28">
        <v>1297735.05</v>
      </c>
      <c r="E180" s="37">
        <f t="shared" si="2"/>
        <v>0.92100326817099532</v>
      </c>
    </row>
    <row r="181" spans="1:5" ht="22.5" outlineLevel="7">
      <c r="A181" s="11" t="s">
        <v>256</v>
      </c>
      <c r="B181" s="12" t="s">
        <v>257</v>
      </c>
      <c r="C181" s="29">
        <v>264600</v>
      </c>
      <c r="D181" s="29">
        <v>176408.45</v>
      </c>
      <c r="E181" s="40">
        <f t="shared" si="2"/>
        <v>0.66669860166288741</v>
      </c>
    </row>
    <row r="182" spans="1:5" outlineLevel="7">
      <c r="A182" s="11" t="s">
        <v>258</v>
      </c>
      <c r="B182" s="12" t="s">
        <v>259</v>
      </c>
      <c r="C182" s="29">
        <v>1144445</v>
      </c>
      <c r="D182" s="29">
        <v>1121326.6000000001</v>
      </c>
      <c r="E182" s="39">
        <f t="shared" si="2"/>
        <v>0.97979946611676405</v>
      </c>
    </row>
    <row r="183" spans="1:5" ht="31.5" outlineLevel="2">
      <c r="A183" s="8" t="s">
        <v>260</v>
      </c>
      <c r="B183" s="9" t="s">
        <v>261</v>
      </c>
      <c r="C183" s="28">
        <v>274000</v>
      </c>
      <c r="D183" s="28">
        <v>170000</v>
      </c>
      <c r="E183" s="37">
        <f t="shared" ref="E183:E270" si="3">D183/C183</f>
        <v>0.62043795620437958</v>
      </c>
    </row>
    <row r="184" spans="1:5" ht="22.5" outlineLevel="7">
      <c r="A184" s="11" t="s">
        <v>262</v>
      </c>
      <c r="B184" s="12" t="s">
        <v>263</v>
      </c>
      <c r="C184" s="29">
        <v>274000</v>
      </c>
      <c r="D184" s="29">
        <v>170000</v>
      </c>
      <c r="E184" s="41">
        <f t="shared" si="3"/>
        <v>0.62043795620437958</v>
      </c>
    </row>
    <row r="185" spans="1:5" ht="21" outlineLevel="2">
      <c r="A185" s="8" t="s">
        <v>264</v>
      </c>
      <c r="B185" s="9" t="s">
        <v>265</v>
      </c>
      <c r="C185" s="28">
        <v>567720</v>
      </c>
      <c r="D185" s="28">
        <v>0</v>
      </c>
      <c r="E185" s="37">
        <f t="shared" si="3"/>
        <v>0</v>
      </c>
    </row>
    <row r="186" spans="1:5" outlineLevel="7">
      <c r="A186" s="11" t="s">
        <v>266</v>
      </c>
      <c r="B186" s="12" t="s">
        <v>267</v>
      </c>
      <c r="C186" s="29">
        <v>567720</v>
      </c>
      <c r="D186" s="29">
        <v>0</v>
      </c>
      <c r="E186" s="41">
        <f t="shared" si="3"/>
        <v>0</v>
      </c>
    </row>
    <row r="187" spans="1:5" ht="21" outlineLevel="2">
      <c r="A187" s="8" t="s">
        <v>268</v>
      </c>
      <c r="B187" s="9" t="s">
        <v>269</v>
      </c>
      <c r="C187" s="28">
        <v>15000</v>
      </c>
      <c r="D187" s="28">
        <v>0</v>
      </c>
      <c r="E187" s="37">
        <f t="shared" si="3"/>
        <v>0</v>
      </c>
    </row>
    <row r="188" spans="1:5" ht="22.5" outlineLevel="7">
      <c r="A188" s="11" t="s">
        <v>270</v>
      </c>
      <c r="B188" s="12" t="s">
        <v>271</v>
      </c>
      <c r="C188" s="29">
        <v>15000</v>
      </c>
      <c r="D188" s="29">
        <v>0</v>
      </c>
      <c r="E188" s="41">
        <f t="shared" si="3"/>
        <v>0</v>
      </c>
    </row>
    <row r="189" spans="1:5" ht="21" outlineLevel="2">
      <c r="A189" s="8" t="s">
        <v>272</v>
      </c>
      <c r="B189" s="9" t="s">
        <v>273</v>
      </c>
      <c r="C189" s="28">
        <v>85000</v>
      </c>
      <c r="D189" s="28">
        <v>0</v>
      </c>
      <c r="E189" s="37">
        <f t="shared" si="3"/>
        <v>0</v>
      </c>
    </row>
    <row r="190" spans="1:5" ht="22.5" outlineLevel="7">
      <c r="A190" s="11" t="s">
        <v>274</v>
      </c>
      <c r="B190" s="12" t="s">
        <v>275</v>
      </c>
      <c r="C190" s="29">
        <v>85000</v>
      </c>
      <c r="D190" s="29">
        <v>0</v>
      </c>
      <c r="E190" s="41">
        <f t="shared" si="3"/>
        <v>0</v>
      </c>
    </row>
    <row r="191" spans="1:5" ht="21" outlineLevel="2">
      <c r="A191" s="8" t="s">
        <v>276</v>
      </c>
      <c r="B191" s="9" t="s">
        <v>141</v>
      </c>
      <c r="C191" s="28">
        <v>730000</v>
      </c>
      <c r="D191" s="28">
        <v>622000</v>
      </c>
      <c r="E191" s="37">
        <f t="shared" si="3"/>
        <v>0.852054794520548</v>
      </c>
    </row>
    <row r="192" spans="1:5" outlineLevel="7">
      <c r="A192" s="11" t="s">
        <v>277</v>
      </c>
      <c r="B192" s="12" t="s">
        <v>278</v>
      </c>
      <c r="C192" s="29">
        <v>730000</v>
      </c>
      <c r="D192" s="29">
        <v>622000</v>
      </c>
      <c r="E192" s="41">
        <f t="shared" si="3"/>
        <v>0.852054794520548</v>
      </c>
    </row>
    <row r="193" spans="1:5" ht="21">
      <c r="A193" s="30" t="s">
        <v>279</v>
      </c>
      <c r="B193" s="31" t="s">
        <v>280</v>
      </c>
      <c r="C193" s="32">
        <v>156808541.43000001</v>
      </c>
      <c r="D193" s="32">
        <v>116778500.98999999</v>
      </c>
      <c r="E193" s="36">
        <f t="shared" si="3"/>
        <v>0.74472028070059182</v>
      </c>
    </row>
    <row r="194" spans="1:5" outlineLevel="1">
      <c r="A194" s="30" t="s">
        <v>281</v>
      </c>
      <c r="B194" s="31" t="s">
        <v>282</v>
      </c>
      <c r="C194" s="32">
        <v>32042046.210000001</v>
      </c>
      <c r="D194" s="32">
        <v>22481935.350000001</v>
      </c>
      <c r="E194" s="36">
        <f t="shared" si="3"/>
        <v>0.70163856585986739</v>
      </c>
    </row>
    <row r="195" spans="1:5" outlineLevel="1">
      <c r="A195" s="15"/>
      <c r="B195" s="16" t="s">
        <v>615</v>
      </c>
      <c r="C195" s="17"/>
      <c r="D195" s="17"/>
      <c r="E195" s="19"/>
    </row>
    <row r="196" spans="1:5" outlineLevel="1">
      <c r="A196" s="20"/>
      <c r="B196" s="21" t="s">
        <v>616</v>
      </c>
      <c r="C196" s="22">
        <v>0</v>
      </c>
      <c r="D196" s="22">
        <v>0</v>
      </c>
      <c r="E196" s="24"/>
    </row>
    <row r="197" spans="1:5" outlineLevel="1">
      <c r="A197" s="20"/>
      <c r="B197" s="21" t="s">
        <v>617</v>
      </c>
      <c r="C197" s="22">
        <f>524500+6419800</f>
        <v>6944300</v>
      </c>
      <c r="D197" s="22">
        <v>4866743.37</v>
      </c>
      <c r="E197" s="24">
        <f>D197/C197</f>
        <v>0.70082562245294699</v>
      </c>
    </row>
    <row r="198" spans="1:5" outlineLevel="1">
      <c r="A198" s="15"/>
      <c r="B198" s="16" t="s">
        <v>618</v>
      </c>
      <c r="C198" s="17">
        <f>C194-C196-C197</f>
        <v>25097746.210000001</v>
      </c>
      <c r="D198" s="17">
        <f>D194-D196-D197</f>
        <v>17615191.98</v>
      </c>
      <c r="E198" s="26">
        <f>D198/C198</f>
        <v>0.70186349932016467</v>
      </c>
    </row>
    <row r="199" spans="1:5" outlineLevel="2">
      <c r="A199" s="8" t="s">
        <v>283</v>
      </c>
      <c r="B199" s="9" t="s">
        <v>284</v>
      </c>
      <c r="C199" s="28">
        <v>18450646.210000001</v>
      </c>
      <c r="D199" s="28">
        <v>12964289.42</v>
      </c>
      <c r="E199" s="37">
        <f t="shared" si="3"/>
        <v>0.70264690311895583</v>
      </c>
    </row>
    <row r="200" spans="1:5" outlineLevel="7">
      <c r="A200" s="11" t="s">
        <v>285</v>
      </c>
      <c r="B200" s="12" t="s">
        <v>9</v>
      </c>
      <c r="C200" s="29">
        <v>18450646.210000001</v>
      </c>
      <c r="D200" s="29">
        <v>12964289.42</v>
      </c>
      <c r="E200" s="41">
        <f t="shared" si="3"/>
        <v>0.70264690311895583</v>
      </c>
    </row>
    <row r="201" spans="1:5" ht="21" outlineLevel="2">
      <c r="A201" s="8" t="s">
        <v>286</v>
      </c>
      <c r="B201" s="9" t="s">
        <v>287</v>
      </c>
      <c r="C201" s="28">
        <v>582800</v>
      </c>
      <c r="D201" s="28">
        <v>582800</v>
      </c>
      <c r="E201" s="37">
        <f t="shared" si="3"/>
        <v>1</v>
      </c>
    </row>
    <row r="202" spans="1:5" ht="22.5" outlineLevel="7">
      <c r="A202" s="11" t="s">
        <v>288</v>
      </c>
      <c r="B202" s="12" t="s">
        <v>289</v>
      </c>
      <c r="C202" s="29">
        <v>582800</v>
      </c>
      <c r="D202" s="29">
        <v>582800</v>
      </c>
      <c r="E202" s="41">
        <f t="shared" si="3"/>
        <v>1</v>
      </c>
    </row>
    <row r="203" spans="1:5" ht="21" outlineLevel="2">
      <c r="A203" s="8" t="s">
        <v>290</v>
      </c>
      <c r="B203" s="9" t="s">
        <v>291</v>
      </c>
      <c r="C203" s="28">
        <v>169000</v>
      </c>
      <c r="D203" s="28">
        <v>155500</v>
      </c>
      <c r="E203" s="37">
        <f t="shared" si="3"/>
        <v>0.92011834319526631</v>
      </c>
    </row>
    <row r="204" spans="1:5" ht="22.5" outlineLevel="7">
      <c r="A204" s="11" t="s">
        <v>292</v>
      </c>
      <c r="B204" s="12" t="s">
        <v>293</v>
      </c>
      <c r="C204" s="29">
        <v>169000</v>
      </c>
      <c r="D204" s="29">
        <v>155500</v>
      </c>
      <c r="E204" s="41">
        <f t="shared" si="3"/>
        <v>0.92011834319526631</v>
      </c>
    </row>
    <row r="205" spans="1:5" ht="21" outlineLevel="2">
      <c r="A205" s="8" t="s">
        <v>294</v>
      </c>
      <c r="B205" s="9" t="s">
        <v>295</v>
      </c>
      <c r="C205" s="28">
        <v>12839600</v>
      </c>
      <c r="D205" s="28">
        <v>8779345.9299999997</v>
      </c>
      <c r="E205" s="37">
        <f t="shared" si="3"/>
        <v>0.6837709842985763</v>
      </c>
    </row>
    <row r="206" spans="1:5" ht="22.5" outlineLevel="7">
      <c r="A206" s="11" t="s">
        <v>296</v>
      </c>
      <c r="B206" s="12" t="s">
        <v>297</v>
      </c>
      <c r="C206" s="29">
        <v>12839600</v>
      </c>
      <c r="D206" s="29">
        <v>8779345.9299999997</v>
      </c>
      <c r="E206" s="41">
        <f t="shared" si="3"/>
        <v>0.6837709842985763</v>
      </c>
    </row>
    <row r="207" spans="1:5" ht="21" outlineLevel="1">
      <c r="A207" s="30" t="s">
        <v>298</v>
      </c>
      <c r="B207" s="31" t="s">
        <v>299</v>
      </c>
      <c r="C207" s="32">
        <v>112191740.09999999</v>
      </c>
      <c r="D207" s="32">
        <v>84936761.870000005</v>
      </c>
      <c r="E207" s="36">
        <f t="shared" si="3"/>
        <v>0.75706787143414678</v>
      </c>
    </row>
    <row r="208" spans="1:5" outlineLevel="1">
      <c r="A208" s="15"/>
      <c r="B208" s="16" t="s">
        <v>615</v>
      </c>
      <c r="C208" s="17"/>
      <c r="D208" s="17"/>
      <c r="E208" s="19"/>
    </row>
    <row r="209" spans="1:5" outlineLevel="1">
      <c r="A209" s="20"/>
      <c r="B209" s="21" t="s">
        <v>616</v>
      </c>
      <c r="C209" s="22"/>
      <c r="D209" s="22"/>
      <c r="E209" s="24"/>
    </row>
    <row r="210" spans="1:5" outlineLevel="1">
      <c r="A210" s="20"/>
      <c r="B210" s="21" t="s">
        <v>617</v>
      </c>
      <c r="C210" s="22">
        <v>387900</v>
      </c>
      <c r="D210" s="22">
        <f>C210</f>
        <v>387900</v>
      </c>
      <c r="E210" s="24">
        <f>D210/C210</f>
        <v>1</v>
      </c>
    </row>
    <row r="211" spans="1:5" outlineLevel="1">
      <c r="A211" s="15"/>
      <c r="B211" s="16" t="s">
        <v>618</v>
      </c>
      <c r="C211" s="17">
        <f>C207-C209-C210</f>
        <v>111803840.09999999</v>
      </c>
      <c r="D211" s="17">
        <f>D207-D209-D210</f>
        <v>84548861.870000005</v>
      </c>
      <c r="E211" s="26">
        <f>D211/C211</f>
        <v>0.75622502585222029</v>
      </c>
    </row>
    <row r="212" spans="1:5" ht="21" outlineLevel="2">
      <c r="A212" s="8" t="s">
        <v>300</v>
      </c>
      <c r="B212" s="9" t="s">
        <v>301</v>
      </c>
      <c r="C212" s="28">
        <v>111303128.09999999</v>
      </c>
      <c r="D212" s="28">
        <v>84230151.870000005</v>
      </c>
      <c r="E212" s="37">
        <f t="shared" si="3"/>
        <v>0.75676356368280728</v>
      </c>
    </row>
    <row r="213" spans="1:5" outlineLevel="7">
      <c r="A213" s="11" t="s">
        <v>302</v>
      </c>
      <c r="B213" s="12" t="s">
        <v>303</v>
      </c>
      <c r="C213" s="29">
        <v>111303128.09999999</v>
      </c>
      <c r="D213" s="29">
        <v>84230151.870000005</v>
      </c>
      <c r="E213" s="41">
        <f t="shared" si="3"/>
        <v>0.75676356368280728</v>
      </c>
    </row>
    <row r="214" spans="1:5" ht="31.5" outlineLevel="2">
      <c r="A214" s="8" t="s">
        <v>304</v>
      </c>
      <c r="B214" s="9" t="s">
        <v>305</v>
      </c>
      <c r="C214" s="28">
        <v>431000</v>
      </c>
      <c r="D214" s="28">
        <v>430998</v>
      </c>
      <c r="E214" s="37">
        <f t="shared" si="3"/>
        <v>0.99999535962877029</v>
      </c>
    </row>
    <row r="215" spans="1:5" ht="33.75" outlineLevel="7">
      <c r="A215" s="11" t="s">
        <v>306</v>
      </c>
      <c r="B215" s="12" t="s">
        <v>307</v>
      </c>
      <c r="C215" s="29">
        <v>431000</v>
      </c>
      <c r="D215" s="29">
        <v>430998</v>
      </c>
      <c r="E215" s="41">
        <f t="shared" si="3"/>
        <v>0.99999535962877029</v>
      </c>
    </row>
    <row r="216" spans="1:5" ht="21" outlineLevel="2">
      <c r="A216" s="8" t="s">
        <v>308</v>
      </c>
      <c r="B216" s="9" t="s">
        <v>309</v>
      </c>
      <c r="C216" s="28">
        <v>282000</v>
      </c>
      <c r="D216" s="28">
        <v>100000</v>
      </c>
      <c r="E216" s="37">
        <f t="shared" si="3"/>
        <v>0.3546099290780142</v>
      </c>
    </row>
    <row r="217" spans="1:5" outlineLevel="7">
      <c r="A217" s="11" t="s">
        <v>310</v>
      </c>
      <c r="B217" s="12" t="s">
        <v>311</v>
      </c>
      <c r="C217" s="29">
        <v>282000</v>
      </c>
      <c r="D217" s="29">
        <v>100000</v>
      </c>
      <c r="E217" s="41">
        <f t="shared" si="3"/>
        <v>0.3546099290780142</v>
      </c>
    </row>
    <row r="218" spans="1:5" ht="21" outlineLevel="2">
      <c r="A218" s="8" t="s">
        <v>312</v>
      </c>
      <c r="B218" s="9" t="s">
        <v>313</v>
      </c>
      <c r="C218" s="28">
        <v>175612</v>
      </c>
      <c r="D218" s="28">
        <v>175612</v>
      </c>
      <c r="E218" s="37">
        <f t="shared" si="3"/>
        <v>1</v>
      </c>
    </row>
    <row r="219" spans="1:5" outlineLevel="7">
      <c r="A219" s="11" t="s">
        <v>314</v>
      </c>
      <c r="B219" s="12" t="s">
        <v>315</v>
      </c>
      <c r="C219" s="29">
        <v>175612</v>
      </c>
      <c r="D219" s="29">
        <v>175612</v>
      </c>
      <c r="E219" s="41">
        <f t="shared" si="3"/>
        <v>1</v>
      </c>
    </row>
    <row r="220" spans="1:5" outlineLevel="1">
      <c r="A220" s="30" t="s">
        <v>316</v>
      </c>
      <c r="B220" s="31" t="s">
        <v>317</v>
      </c>
      <c r="C220" s="32">
        <v>6258900</v>
      </c>
      <c r="D220" s="32">
        <v>4988978.05</v>
      </c>
      <c r="E220" s="36">
        <f t="shared" si="3"/>
        <v>0.79710141558420811</v>
      </c>
    </row>
    <row r="221" spans="1:5" outlineLevel="1">
      <c r="A221" s="15"/>
      <c r="B221" s="16" t="s">
        <v>615</v>
      </c>
      <c r="C221" s="17"/>
      <c r="D221" s="17"/>
      <c r="E221" s="19"/>
    </row>
    <row r="222" spans="1:5" outlineLevel="1">
      <c r="A222" s="20"/>
      <c r="B222" s="21" t="s">
        <v>616</v>
      </c>
      <c r="C222" s="22"/>
      <c r="D222" s="22"/>
      <c r="E222" s="24"/>
    </row>
    <row r="223" spans="1:5" outlineLevel="1">
      <c r="A223" s="20"/>
      <c r="B223" s="21" t="s">
        <v>617</v>
      </c>
      <c r="C223" s="22">
        <f>504700+1277200</f>
        <v>1781900</v>
      </c>
      <c r="D223" s="22">
        <v>1445400</v>
      </c>
      <c r="E223" s="24">
        <f>D223/C223</f>
        <v>0.81115663056288234</v>
      </c>
    </row>
    <row r="224" spans="1:5" outlineLevel="1">
      <c r="A224" s="15"/>
      <c r="B224" s="16" t="s">
        <v>618</v>
      </c>
      <c r="C224" s="17">
        <f>C220-C222-C223</f>
        <v>4477000</v>
      </c>
      <c r="D224" s="17">
        <f>D220-D222-D223</f>
        <v>3543578.05</v>
      </c>
      <c r="E224" s="25">
        <f>D224/C224</f>
        <v>0.79150727049363412</v>
      </c>
    </row>
    <row r="225" spans="1:5" ht="21" outlineLevel="2">
      <c r="A225" s="8" t="s">
        <v>318</v>
      </c>
      <c r="B225" s="9" t="s">
        <v>319</v>
      </c>
      <c r="C225" s="28">
        <v>1239500</v>
      </c>
      <c r="D225" s="28">
        <v>1142027.0900000001</v>
      </c>
      <c r="E225" s="37">
        <f t="shared" si="3"/>
        <v>0.92136110528438897</v>
      </c>
    </row>
    <row r="226" spans="1:5" ht="22.5" outlineLevel="7">
      <c r="A226" s="11" t="s">
        <v>320</v>
      </c>
      <c r="B226" s="12" t="s">
        <v>321</v>
      </c>
      <c r="C226" s="29">
        <v>1239500</v>
      </c>
      <c r="D226" s="29">
        <v>1142027.0900000001</v>
      </c>
      <c r="E226" s="41">
        <f t="shared" si="3"/>
        <v>0.92136110528438897</v>
      </c>
    </row>
    <row r="227" spans="1:5" ht="31.5" outlineLevel="2">
      <c r="A227" s="8" t="s">
        <v>322</v>
      </c>
      <c r="B227" s="9" t="s">
        <v>323</v>
      </c>
      <c r="C227" s="28">
        <v>584100</v>
      </c>
      <c r="D227" s="28">
        <v>408260</v>
      </c>
      <c r="E227" s="37">
        <f t="shared" si="3"/>
        <v>0.69895565827769213</v>
      </c>
    </row>
    <row r="228" spans="1:5" ht="22.5" outlineLevel="7">
      <c r="A228" s="11" t="s">
        <v>324</v>
      </c>
      <c r="B228" s="12" t="s">
        <v>325</v>
      </c>
      <c r="C228" s="29">
        <v>584100</v>
      </c>
      <c r="D228" s="29">
        <v>408260</v>
      </c>
      <c r="E228" s="41">
        <f t="shared" si="3"/>
        <v>0.69895565827769213</v>
      </c>
    </row>
    <row r="229" spans="1:5" ht="21" outlineLevel="2">
      <c r="A229" s="8" t="s">
        <v>326</v>
      </c>
      <c r="B229" s="9" t="s">
        <v>327</v>
      </c>
      <c r="C229" s="28">
        <v>105000</v>
      </c>
      <c r="D229" s="28">
        <v>105000</v>
      </c>
      <c r="E229" s="37">
        <f t="shared" si="3"/>
        <v>1</v>
      </c>
    </row>
    <row r="230" spans="1:5" ht="22.5" outlineLevel="7">
      <c r="A230" s="11" t="s">
        <v>328</v>
      </c>
      <c r="B230" s="12" t="s">
        <v>329</v>
      </c>
      <c r="C230" s="29">
        <v>105000</v>
      </c>
      <c r="D230" s="29">
        <v>105000</v>
      </c>
      <c r="E230" s="41">
        <f t="shared" si="3"/>
        <v>1</v>
      </c>
    </row>
    <row r="231" spans="1:5" ht="21" outlineLevel="2">
      <c r="A231" s="8" t="s">
        <v>330</v>
      </c>
      <c r="B231" s="9" t="s">
        <v>331</v>
      </c>
      <c r="C231" s="28">
        <v>890478</v>
      </c>
      <c r="D231" s="28">
        <v>496035.17</v>
      </c>
      <c r="E231" s="37">
        <f t="shared" si="3"/>
        <v>0.55704371135502506</v>
      </c>
    </row>
    <row r="232" spans="1:5" outlineLevel="7">
      <c r="A232" s="11" t="s">
        <v>332</v>
      </c>
      <c r="B232" s="12" t="s">
        <v>333</v>
      </c>
      <c r="C232" s="29">
        <v>329700</v>
      </c>
      <c r="D232" s="29">
        <v>309143.17</v>
      </c>
      <c r="E232" s="40">
        <f t="shared" si="3"/>
        <v>0.93764989384288744</v>
      </c>
    </row>
    <row r="233" spans="1:5" ht="33.75" outlineLevel="7">
      <c r="A233" s="11" t="s">
        <v>334</v>
      </c>
      <c r="B233" s="12" t="s">
        <v>335</v>
      </c>
      <c r="C233" s="29">
        <v>560778</v>
      </c>
      <c r="D233" s="29">
        <v>186892</v>
      </c>
      <c r="E233" s="39">
        <f t="shared" si="3"/>
        <v>0.3332727032800859</v>
      </c>
    </row>
    <row r="234" spans="1:5" ht="21" outlineLevel="2">
      <c r="A234" s="8" t="s">
        <v>337</v>
      </c>
      <c r="B234" s="9" t="s">
        <v>338</v>
      </c>
      <c r="C234" s="28">
        <v>795700</v>
      </c>
      <c r="D234" s="28">
        <v>703749.19</v>
      </c>
      <c r="E234" s="37">
        <f t="shared" si="3"/>
        <v>0.88444035440492641</v>
      </c>
    </row>
    <row r="235" spans="1:5" ht="22.5" outlineLevel="7">
      <c r="A235" s="11" t="s">
        <v>339</v>
      </c>
      <c r="B235" s="12" t="s">
        <v>340</v>
      </c>
      <c r="C235" s="29">
        <v>487700</v>
      </c>
      <c r="D235" s="29">
        <v>395749.19</v>
      </c>
      <c r="E235" s="40">
        <f t="shared" si="3"/>
        <v>0.811460303465245</v>
      </c>
    </row>
    <row r="236" spans="1:5" ht="22.5" outlineLevel="7">
      <c r="A236" s="11" t="s">
        <v>341</v>
      </c>
      <c r="B236" s="12" t="s">
        <v>342</v>
      </c>
      <c r="C236" s="29">
        <v>308000</v>
      </c>
      <c r="D236" s="29">
        <v>308000</v>
      </c>
      <c r="E236" s="39">
        <f t="shared" si="3"/>
        <v>1</v>
      </c>
    </row>
    <row r="237" spans="1:5" ht="31.5" outlineLevel="2">
      <c r="A237" s="8" t="s">
        <v>343</v>
      </c>
      <c r="B237" s="9" t="s">
        <v>344</v>
      </c>
      <c r="C237" s="28">
        <v>1533000</v>
      </c>
      <c r="D237" s="28">
        <v>1022784.6</v>
      </c>
      <c r="E237" s="37">
        <f t="shared" si="3"/>
        <v>0.66717847358121329</v>
      </c>
    </row>
    <row r="238" spans="1:5" ht="22.5" outlineLevel="7">
      <c r="A238" s="11" t="s">
        <v>345</v>
      </c>
      <c r="B238" s="12" t="s">
        <v>346</v>
      </c>
      <c r="C238" s="29">
        <v>1533000</v>
      </c>
      <c r="D238" s="29">
        <v>1022784.6</v>
      </c>
      <c r="E238" s="41">
        <f t="shared" si="3"/>
        <v>0.66717847358121329</v>
      </c>
    </row>
    <row r="239" spans="1:5" outlineLevel="2">
      <c r="A239" s="8" t="s">
        <v>347</v>
      </c>
      <c r="B239" s="9" t="s">
        <v>348</v>
      </c>
      <c r="C239" s="28">
        <v>1111122</v>
      </c>
      <c r="D239" s="28">
        <v>1111122</v>
      </c>
      <c r="E239" s="37">
        <f t="shared" si="3"/>
        <v>1</v>
      </c>
    </row>
    <row r="240" spans="1:5" ht="33.75" outlineLevel="7">
      <c r="A240" s="11" t="s">
        <v>349</v>
      </c>
      <c r="B240" s="12" t="s">
        <v>336</v>
      </c>
      <c r="C240" s="29">
        <v>1111122</v>
      </c>
      <c r="D240" s="29">
        <v>1111122</v>
      </c>
      <c r="E240" s="41">
        <f t="shared" si="3"/>
        <v>1</v>
      </c>
    </row>
    <row r="241" spans="1:5" ht="21" outlineLevel="1">
      <c r="A241" s="30" t="s">
        <v>350</v>
      </c>
      <c r="B241" s="31" t="s">
        <v>351</v>
      </c>
      <c r="C241" s="32">
        <v>2800350.08</v>
      </c>
      <c r="D241" s="32">
        <v>2121784.3199999998</v>
      </c>
      <c r="E241" s="36">
        <f t="shared" si="3"/>
        <v>0.75768538196481483</v>
      </c>
    </row>
    <row r="242" spans="1:5" outlineLevel="1">
      <c r="A242" s="15"/>
      <c r="B242" s="16" t="s">
        <v>615</v>
      </c>
      <c r="C242" s="17"/>
      <c r="D242" s="17"/>
      <c r="E242" s="19"/>
    </row>
    <row r="243" spans="1:5" outlineLevel="1">
      <c r="A243" s="20"/>
      <c r="B243" s="21" t="s">
        <v>616</v>
      </c>
      <c r="C243" s="22"/>
      <c r="D243" s="22"/>
      <c r="E243" s="24"/>
    </row>
    <row r="244" spans="1:5" outlineLevel="1">
      <c r="A244" s="20"/>
      <c r="B244" s="21" t="s">
        <v>617</v>
      </c>
      <c r="C244" s="22"/>
      <c r="D244" s="22"/>
      <c r="E244" s="24"/>
    </row>
    <row r="245" spans="1:5" outlineLevel="1">
      <c r="A245" s="15"/>
      <c r="B245" s="16" t="s">
        <v>618</v>
      </c>
      <c r="C245" s="17">
        <f>C241-C243-C244</f>
        <v>2800350.08</v>
      </c>
      <c r="D245" s="17">
        <f>D241-D243-D244</f>
        <v>2121784.3199999998</v>
      </c>
      <c r="E245" s="26">
        <f>D245/C245</f>
        <v>0.75768538196481483</v>
      </c>
    </row>
    <row r="246" spans="1:5" ht="21" outlineLevel="2">
      <c r="A246" s="8" t="s">
        <v>352</v>
      </c>
      <c r="B246" s="9" t="s">
        <v>353</v>
      </c>
      <c r="C246" s="28">
        <v>1549750.08</v>
      </c>
      <c r="D246" s="28">
        <v>1131184.32</v>
      </c>
      <c r="E246" s="37">
        <f t="shared" si="3"/>
        <v>0.72991402587957921</v>
      </c>
    </row>
    <row r="247" spans="1:5" outlineLevel="7">
      <c r="A247" s="11" t="s">
        <v>354</v>
      </c>
      <c r="B247" s="12" t="s">
        <v>355</v>
      </c>
      <c r="C247" s="29">
        <v>391452</v>
      </c>
      <c r="D247" s="29">
        <v>287044</v>
      </c>
      <c r="E247" s="40">
        <f t="shared" si="3"/>
        <v>0.73328019782757525</v>
      </c>
    </row>
    <row r="248" spans="1:5" ht="22.5" outlineLevel="7">
      <c r="A248" s="11" t="s">
        <v>356</v>
      </c>
      <c r="B248" s="12" t="s">
        <v>357</v>
      </c>
      <c r="C248" s="29">
        <v>1067400</v>
      </c>
      <c r="D248" s="29">
        <v>770900</v>
      </c>
      <c r="E248" s="38">
        <f t="shared" si="3"/>
        <v>0.72222222222222221</v>
      </c>
    </row>
    <row r="249" spans="1:5" ht="22.5" outlineLevel="7">
      <c r="A249" s="11" t="s">
        <v>358</v>
      </c>
      <c r="B249" s="12" t="s">
        <v>165</v>
      </c>
      <c r="C249" s="29">
        <v>90898.08</v>
      </c>
      <c r="D249" s="29">
        <v>73240.320000000007</v>
      </c>
      <c r="E249" s="39">
        <f t="shared" si="3"/>
        <v>0.80574111136340842</v>
      </c>
    </row>
    <row r="250" spans="1:5" ht="21" outlineLevel="2">
      <c r="A250" s="8" t="s">
        <v>359</v>
      </c>
      <c r="B250" s="9" t="s">
        <v>360</v>
      </c>
      <c r="C250" s="28">
        <v>1250600</v>
      </c>
      <c r="D250" s="28">
        <v>990600</v>
      </c>
      <c r="E250" s="37">
        <f t="shared" si="3"/>
        <v>0.79209979209979209</v>
      </c>
    </row>
    <row r="251" spans="1:5" ht="22.5" outlineLevel="7">
      <c r="A251" s="11" t="s">
        <v>361</v>
      </c>
      <c r="B251" s="12" t="s">
        <v>362</v>
      </c>
      <c r="C251" s="29">
        <v>1250600</v>
      </c>
      <c r="D251" s="29">
        <v>990600</v>
      </c>
      <c r="E251" s="41">
        <f t="shared" si="3"/>
        <v>0.79209979209979209</v>
      </c>
    </row>
    <row r="252" spans="1:5" outlineLevel="1">
      <c r="A252" s="30" t="s">
        <v>363</v>
      </c>
      <c r="B252" s="31" t="s">
        <v>364</v>
      </c>
      <c r="C252" s="32">
        <v>3515505.04</v>
      </c>
      <c r="D252" s="32">
        <v>2249041.4</v>
      </c>
      <c r="E252" s="36">
        <f t="shared" si="3"/>
        <v>0.63974916104799551</v>
      </c>
    </row>
    <row r="253" spans="1:5" outlineLevel="1">
      <c r="A253" s="15"/>
      <c r="B253" s="16" t="s">
        <v>615</v>
      </c>
      <c r="C253" s="17"/>
      <c r="D253" s="17"/>
      <c r="E253" s="19"/>
    </row>
    <row r="254" spans="1:5" outlineLevel="1">
      <c r="A254" s="20"/>
      <c r="B254" s="21" t="s">
        <v>616</v>
      </c>
      <c r="C254" s="22"/>
      <c r="D254" s="22"/>
      <c r="E254" s="24"/>
    </row>
    <row r="255" spans="1:5" outlineLevel="1">
      <c r="A255" s="20"/>
      <c r="B255" s="21" t="s">
        <v>617</v>
      </c>
      <c r="C255" s="22"/>
      <c r="D255" s="22"/>
      <c r="E255" s="24"/>
    </row>
    <row r="256" spans="1:5" outlineLevel="1">
      <c r="A256" s="15"/>
      <c r="B256" s="16" t="s">
        <v>618</v>
      </c>
      <c r="C256" s="17">
        <f>C252-C254-C255</f>
        <v>3515505.04</v>
      </c>
      <c r="D256" s="17">
        <f>D252-D254-D255</f>
        <v>2249041.4</v>
      </c>
      <c r="E256" s="26">
        <f>D256/C256</f>
        <v>0.63974916104799551</v>
      </c>
    </row>
    <row r="257" spans="1:5" ht="21" outlineLevel="2">
      <c r="A257" s="8" t="s">
        <v>365</v>
      </c>
      <c r="B257" s="9" t="s">
        <v>366</v>
      </c>
      <c r="C257" s="28">
        <v>2974205.04</v>
      </c>
      <c r="D257" s="28">
        <v>2000444.92</v>
      </c>
      <c r="E257" s="37">
        <f t="shared" si="3"/>
        <v>0.67259818778331437</v>
      </c>
    </row>
    <row r="258" spans="1:5" ht="22.5" outlineLevel="7">
      <c r="A258" s="11" t="s">
        <v>367</v>
      </c>
      <c r="B258" s="12" t="s">
        <v>368</v>
      </c>
      <c r="C258" s="29">
        <v>2037634.42</v>
      </c>
      <c r="D258" s="29">
        <v>1475689.76</v>
      </c>
      <c r="E258" s="40">
        <f t="shared" si="3"/>
        <v>0.7242171341020045</v>
      </c>
    </row>
    <row r="259" spans="1:5" ht="22.5" outlineLevel="7">
      <c r="A259" s="11" t="s">
        <v>369</v>
      </c>
      <c r="B259" s="12" t="s">
        <v>370</v>
      </c>
      <c r="C259" s="29">
        <v>451298.62</v>
      </c>
      <c r="D259" s="29">
        <v>215633.37</v>
      </c>
      <c r="E259" s="38">
        <f t="shared" si="3"/>
        <v>0.47780640233289434</v>
      </c>
    </row>
    <row r="260" spans="1:5" ht="33.75" outlineLevel="7">
      <c r="A260" s="11" t="s">
        <v>371</v>
      </c>
      <c r="B260" s="12" t="s">
        <v>372</v>
      </c>
      <c r="C260" s="29">
        <v>485272</v>
      </c>
      <c r="D260" s="29">
        <v>309121.78999999998</v>
      </c>
      <c r="E260" s="39">
        <f t="shared" si="3"/>
        <v>0.63700726602812441</v>
      </c>
    </row>
    <row r="261" spans="1:5" outlineLevel="2">
      <c r="A261" s="8" t="s">
        <v>373</v>
      </c>
      <c r="B261" s="9" t="s">
        <v>374</v>
      </c>
      <c r="C261" s="28">
        <v>541300</v>
      </c>
      <c r="D261" s="28">
        <v>248596.48000000001</v>
      </c>
      <c r="E261" s="37">
        <f t="shared" si="3"/>
        <v>0.45925823018658785</v>
      </c>
    </row>
    <row r="262" spans="1:5" outlineLevel="7">
      <c r="A262" s="11" t="s">
        <v>375</v>
      </c>
      <c r="B262" s="12" t="s">
        <v>376</v>
      </c>
      <c r="C262" s="29">
        <v>541300</v>
      </c>
      <c r="D262" s="29">
        <v>248596.48000000001</v>
      </c>
      <c r="E262" s="41">
        <f t="shared" si="3"/>
        <v>0.45925823018658785</v>
      </c>
    </row>
    <row r="263" spans="1:5" ht="31.5">
      <c r="A263" s="30" t="s">
        <v>377</v>
      </c>
      <c r="B263" s="31" t="s">
        <v>378</v>
      </c>
      <c r="C263" s="32">
        <v>11499074.880000001</v>
      </c>
      <c r="D263" s="32">
        <v>4571070.4800000004</v>
      </c>
      <c r="E263" s="36">
        <f t="shared" si="3"/>
        <v>0.39751636785584615</v>
      </c>
    </row>
    <row r="264" spans="1:5">
      <c r="A264" s="15"/>
      <c r="B264" s="16" t="s">
        <v>615</v>
      </c>
      <c r="C264" s="17"/>
      <c r="D264" s="17"/>
      <c r="E264" s="19"/>
    </row>
    <row r="265" spans="1:5">
      <c r="A265" s="20"/>
      <c r="B265" s="21" t="s">
        <v>616</v>
      </c>
      <c r="C265" s="22"/>
      <c r="D265" s="22"/>
      <c r="E265" s="24"/>
    </row>
    <row r="266" spans="1:5">
      <c r="A266" s="20"/>
      <c r="B266" s="21" t="s">
        <v>617</v>
      </c>
      <c r="C266" s="22"/>
      <c r="D266" s="22"/>
      <c r="E266" s="24"/>
    </row>
    <row r="267" spans="1:5">
      <c r="A267" s="15"/>
      <c r="B267" s="16" t="s">
        <v>618</v>
      </c>
      <c r="C267" s="17">
        <f>C263-C265-C266</f>
        <v>11499074.880000001</v>
      </c>
      <c r="D267" s="17">
        <f>D263-D265-D266</f>
        <v>4571070.4800000004</v>
      </c>
      <c r="E267" s="25">
        <f>D267/C267</f>
        <v>0.39751636785584615</v>
      </c>
    </row>
    <row r="268" spans="1:5" ht="21" outlineLevel="1">
      <c r="A268" s="8" t="s">
        <v>379</v>
      </c>
      <c r="B268" s="9" t="s">
        <v>380</v>
      </c>
      <c r="C268" s="28">
        <v>800000</v>
      </c>
      <c r="D268" s="28">
        <v>377000</v>
      </c>
      <c r="E268" s="42">
        <f t="shared" si="3"/>
        <v>0.47125</v>
      </c>
    </row>
    <row r="269" spans="1:5" ht="22.5" outlineLevel="7">
      <c r="A269" s="11" t="s">
        <v>381</v>
      </c>
      <c r="B269" s="12" t="s">
        <v>382</v>
      </c>
      <c r="C269" s="29">
        <v>800000</v>
      </c>
      <c r="D269" s="29">
        <v>377000</v>
      </c>
      <c r="E269" s="41">
        <f t="shared" si="3"/>
        <v>0.47125</v>
      </c>
    </row>
    <row r="270" spans="1:5" ht="21" outlineLevel="1">
      <c r="A270" s="8" t="s">
        <v>383</v>
      </c>
      <c r="B270" s="9" t="s">
        <v>384</v>
      </c>
      <c r="C270" s="28">
        <v>2692000.06</v>
      </c>
      <c r="D270" s="28">
        <v>1566651.72</v>
      </c>
      <c r="E270" s="37">
        <f t="shared" si="3"/>
        <v>0.5819657076827851</v>
      </c>
    </row>
    <row r="271" spans="1:5" ht="22.5" outlineLevel="7">
      <c r="A271" s="11" t="s">
        <v>385</v>
      </c>
      <c r="B271" s="12" t="s">
        <v>386</v>
      </c>
      <c r="C271" s="29">
        <v>2692000.06</v>
      </c>
      <c r="D271" s="29">
        <v>1566651.72</v>
      </c>
      <c r="E271" s="41">
        <f t="shared" ref="E271:E346" si="4">D271/C271</f>
        <v>0.5819657076827851</v>
      </c>
    </row>
    <row r="272" spans="1:5" ht="31.5" outlineLevel="1">
      <c r="A272" s="8" t="s">
        <v>387</v>
      </c>
      <c r="B272" s="9" t="s">
        <v>388</v>
      </c>
      <c r="C272" s="28">
        <v>783999.94</v>
      </c>
      <c r="D272" s="28">
        <v>683671.94</v>
      </c>
      <c r="E272" s="37">
        <f t="shared" si="4"/>
        <v>0.87203060245132158</v>
      </c>
    </row>
    <row r="273" spans="1:5" ht="22.5" outlineLevel="7">
      <c r="A273" s="11" t="s">
        <v>389</v>
      </c>
      <c r="B273" s="12" t="s">
        <v>390</v>
      </c>
      <c r="C273" s="29">
        <v>783999.94</v>
      </c>
      <c r="D273" s="29">
        <v>683671.94</v>
      </c>
      <c r="E273" s="41">
        <f t="shared" si="4"/>
        <v>0.87203060245132158</v>
      </c>
    </row>
    <row r="274" spans="1:5" ht="31.5" outlineLevel="1">
      <c r="A274" s="8" t="s">
        <v>391</v>
      </c>
      <c r="B274" s="9" t="s">
        <v>392</v>
      </c>
      <c r="C274" s="28">
        <v>20000</v>
      </c>
      <c r="D274" s="28">
        <v>20000</v>
      </c>
      <c r="E274" s="37">
        <f t="shared" si="4"/>
        <v>1</v>
      </c>
    </row>
    <row r="275" spans="1:5" ht="22.5" outlineLevel="7">
      <c r="A275" s="11" t="s">
        <v>393</v>
      </c>
      <c r="B275" s="12" t="s">
        <v>394</v>
      </c>
      <c r="C275" s="29">
        <v>20000</v>
      </c>
      <c r="D275" s="29">
        <v>20000</v>
      </c>
      <c r="E275" s="41">
        <f t="shared" si="4"/>
        <v>1</v>
      </c>
    </row>
    <row r="276" spans="1:5" ht="31.5" outlineLevel="1">
      <c r="A276" s="8" t="s">
        <v>395</v>
      </c>
      <c r="B276" s="9" t="s">
        <v>396</v>
      </c>
      <c r="C276" s="28">
        <v>5705842.8600000003</v>
      </c>
      <c r="D276" s="28">
        <v>769514.8</v>
      </c>
      <c r="E276" s="37">
        <f t="shared" si="4"/>
        <v>0.13486435201266653</v>
      </c>
    </row>
    <row r="277" spans="1:5" ht="33.75" outlineLevel="7">
      <c r="A277" s="11" t="s">
        <v>397</v>
      </c>
      <c r="B277" s="12" t="s">
        <v>398</v>
      </c>
      <c r="C277" s="29">
        <v>5705842.8600000003</v>
      </c>
      <c r="D277" s="29">
        <v>769514.8</v>
      </c>
      <c r="E277" s="41">
        <f t="shared" si="4"/>
        <v>0.13486435201266653</v>
      </c>
    </row>
    <row r="278" spans="1:5" ht="21" outlineLevel="1">
      <c r="A278" s="8" t="s">
        <v>399</v>
      </c>
      <c r="B278" s="9" t="s">
        <v>400</v>
      </c>
      <c r="C278" s="28">
        <v>652232.02</v>
      </c>
      <c r="D278" s="28">
        <v>609232.02</v>
      </c>
      <c r="E278" s="37">
        <f t="shared" si="4"/>
        <v>0.93407254062749023</v>
      </c>
    </row>
    <row r="279" spans="1:5" ht="22.5" outlineLevel="7">
      <c r="A279" s="11" t="s">
        <v>401</v>
      </c>
      <c r="B279" s="12" t="s">
        <v>402</v>
      </c>
      <c r="C279" s="29">
        <v>171882.02</v>
      </c>
      <c r="D279" s="29">
        <v>171882.02</v>
      </c>
      <c r="E279" s="40">
        <f t="shared" si="4"/>
        <v>1</v>
      </c>
    </row>
    <row r="280" spans="1:5" ht="22.5" outlineLevel="7">
      <c r="A280" s="11" t="s">
        <v>403</v>
      </c>
      <c r="B280" s="12" t="s">
        <v>404</v>
      </c>
      <c r="C280" s="29">
        <v>480350</v>
      </c>
      <c r="D280" s="29">
        <v>437350</v>
      </c>
      <c r="E280" s="39">
        <f t="shared" si="4"/>
        <v>0.91048194025189966</v>
      </c>
    </row>
    <row r="281" spans="1:5" outlineLevel="1">
      <c r="A281" s="8" t="s">
        <v>405</v>
      </c>
      <c r="B281" s="9" t="s">
        <v>406</v>
      </c>
      <c r="C281" s="28">
        <v>550000</v>
      </c>
      <c r="D281" s="28">
        <v>470000</v>
      </c>
      <c r="E281" s="37">
        <f t="shared" si="4"/>
        <v>0.8545454545454545</v>
      </c>
    </row>
    <row r="282" spans="1:5" ht="22.5" outlineLevel="7">
      <c r="A282" s="11" t="s">
        <v>407</v>
      </c>
      <c r="B282" s="12" t="s">
        <v>408</v>
      </c>
      <c r="C282" s="29">
        <v>550000</v>
      </c>
      <c r="D282" s="29">
        <v>470000</v>
      </c>
      <c r="E282" s="43">
        <f t="shared" si="4"/>
        <v>0.8545454545454545</v>
      </c>
    </row>
    <row r="283" spans="1:5" ht="21" outlineLevel="1">
      <c r="A283" s="8" t="s">
        <v>409</v>
      </c>
      <c r="B283" s="9" t="s">
        <v>410</v>
      </c>
      <c r="C283" s="28">
        <v>260000</v>
      </c>
      <c r="D283" s="28">
        <v>60000</v>
      </c>
      <c r="E283" s="37">
        <f t="shared" si="4"/>
        <v>0.23076923076923078</v>
      </c>
    </row>
    <row r="284" spans="1:5" outlineLevel="7">
      <c r="A284" s="11" t="s">
        <v>411</v>
      </c>
      <c r="B284" s="12" t="s">
        <v>412</v>
      </c>
      <c r="C284" s="29">
        <v>260000</v>
      </c>
      <c r="D284" s="29">
        <v>60000</v>
      </c>
      <c r="E284" s="43">
        <f t="shared" si="4"/>
        <v>0.23076923076923078</v>
      </c>
    </row>
    <row r="285" spans="1:5" outlineLevel="1">
      <c r="A285" s="8" t="s">
        <v>413</v>
      </c>
      <c r="B285" s="9" t="s">
        <v>414</v>
      </c>
      <c r="C285" s="28">
        <v>35000</v>
      </c>
      <c r="D285" s="28">
        <v>15000</v>
      </c>
      <c r="E285" s="37">
        <f t="shared" si="4"/>
        <v>0.42857142857142855</v>
      </c>
    </row>
    <row r="286" spans="1:5" outlineLevel="7">
      <c r="A286" s="11" t="s">
        <v>415</v>
      </c>
      <c r="B286" s="12" t="s">
        <v>416</v>
      </c>
      <c r="C286" s="29">
        <v>35000</v>
      </c>
      <c r="D286" s="29">
        <v>15000</v>
      </c>
      <c r="E286" s="41">
        <f t="shared" si="4"/>
        <v>0.42857142857142855</v>
      </c>
    </row>
    <row r="287" spans="1:5" ht="21">
      <c r="A287" s="30" t="s">
        <v>417</v>
      </c>
      <c r="B287" s="31" t="s">
        <v>418</v>
      </c>
      <c r="C287" s="32">
        <v>2593165</v>
      </c>
      <c r="D287" s="32">
        <v>1463700.32</v>
      </c>
      <c r="E287" s="36">
        <f t="shared" si="4"/>
        <v>0.56444550192525356</v>
      </c>
    </row>
    <row r="288" spans="1:5">
      <c r="A288" s="15"/>
      <c r="B288" s="16" t="s">
        <v>615</v>
      </c>
      <c r="C288" s="17"/>
      <c r="D288" s="17"/>
      <c r="E288" s="19"/>
    </row>
    <row r="289" spans="1:5">
      <c r="A289" s="20"/>
      <c r="B289" s="21" t="s">
        <v>616</v>
      </c>
      <c r="C289" s="22"/>
      <c r="D289" s="22"/>
      <c r="E289" s="24"/>
    </row>
    <row r="290" spans="1:5">
      <c r="A290" s="20"/>
      <c r="B290" s="21" t="s">
        <v>617</v>
      </c>
      <c r="C290" s="22">
        <v>1112597</v>
      </c>
      <c r="D290" s="22">
        <v>496580.5</v>
      </c>
      <c r="E290" s="24">
        <f>D290/C290</f>
        <v>0.44632557880346613</v>
      </c>
    </row>
    <row r="291" spans="1:5">
      <c r="A291" s="15"/>
      <c r="B291" s="16" t="s">
        <v>618</v>
      </c>
      <c r="C291" s="17">
        <f>C287-C289-C290</f>
        <v>1480568</v>
      </c>
      <c r="D291" s="17">
        <f>D287-D289-D290</f>
        <v>967119.82000000007</v>
      </c>
      <c r="E291" s="25">
        <f>D291/C291</f>
        <v>0.65320864695171044</v>
      </c>
    </row>
    <row r="292" spans="1:5" ht="31.5" outlineLevel="1">
      <c r="A292" s="8" t="s">
        <v>419</v>
      </c>
      <c r="B292" s="9" t="s">
        <v>420</v>
      </c>
      <c r="C292" s="28">
        <v>946100</v>
      </c>
      <c r="D292" s="28">
        <v>478000</v>
      </c>
      <c r="E292" s="37">
        <f t="shared" si="4"/>
        <v>0.50523200507345944</v>
      </c>
    </row>
    <row r="293" spans="1:5" ht="56.25" outlineLevel="7">
      <c r="A293" s="11" t="s">
        <v>421</v>
      </c>
      <c r="B293" s="13" t="s">
        <v>422</v>
      </c>
      <c r="C293" s="29">
        <v>946100</v>
      </c>
      <c r="D293" s="29">
        <v>478000</v>
      </c>
      <c r="E293" s="41">
        <f t="shared" si="4"/>
        <v>0.50523200507345944</v>
      </c>
    </row>
    <row r="294" spans="1:5" ht="42" outlineLevel="1">
      <c r="A294" s="8" t="s">
        <v>423</v>
      </c>
      <c r="B294" s="9" t="s">
        <v>424</v>
      </c>
      <c r="C294" s="28">
        <v>1487065</v>
      </c>
      <c r="D294" s="28">
        <v>956566.5</v>
      </c>
      <c r="E294" s="37">
        <f t="shared" si="4"/>
        <v>0.64325802839822066</v>
      </c>
    </row>
    <row r="295" spans="1:5" ht="22.5" outlineLevel="7">
      <c r="A295" s="11" t="s">
        <v>425</v>
      </c>
      <c r="B295" s="12" t="s">
        <v>426</v>
      </c>
      <c r="C295" s="29">
        <v>630000</v>
      </c>
      <c r="D295" s="29">
        <v>410000</v>
      </c>
      <c r="E295" s="40">
        <f t="shared" si="4"/>
        <v>0.65079365079365081</v>
      </c>
    </row>
    <row r="296" spans="1:5" ht="45" outlineLevel="7">
      <c r="A296" s="11" t="s">
        <v>427</v>
      </c>
      <c r="B296" s="13" t="s">
        <v>428</v>
      </c>
      <c r="C296" s="29">
        <v>94000</v>
      </c>
      <c r="D296" s="29">
        <v>64000</v>
      </c>
      <c r="E296" s="38">
        <f t="shared" si="4"/>
        <v>0.68085106382978722</v>
      </c>
    </row>
    <row r="297" spans="1:5" ht="33.75" outlineLevel="7">
      <c r="A297" s="11" t="s">
        <v>429</v>
      </c>
      <c r="B297" s="12" t="s">
        <v>430</v>
      </c>
      <c r="C297" s="29">
        <v>165000</v>
      </c>
      <c r="D297" s="29">
        <v>82500</v>
      </c>
      <c r="E297" s="38">
        <f t="shared" si="4"/>
        <v>0.5</v>
      </c>
    </row>
    <row r="298" spans="1:5" ht="22.5" outlineLevel="7">
      <c r="A298" s="11" t="s">
        <v>431</v>
      </c>
      <c r="B298" s="12" t="s">
        <v>432</v>
      </c>
      <c r="C298" s="29">
        <v>66000</v>
      </c>
      <c r="D298" s="29">
        <v>26000</v>
      </c>
      <c r="E298" s="38">
        <f t="shared" si="4"/>
        <v>0.39393939393939392</v>
      </c>
    </row>
    <row r="299" spans="1:5" ht="45" outlineLevel="7">
      <c r="A299" s="11" t="s">
        <v>433</v>
      </c>
      <c r="B299" s="12" t="s">
        <v>434</v>
      </c>
      <c r="C299" s="29">
        <v>130000</v>
      </c>
      <c r="D299" s="29">
        <v>97500</v>
      </c>
      <c r="E299" s="38">
        <f t="shared" si="4"/>
        <v>0.75</v>
      </c>
    </row>
    <row r="300" spans="1:5" ht="33.75" outlineLevel="7">
      <c r="A300" s="11" t="s">
        <v>435</v>
      </c>
      <c r="B300" s="12" t="s">
        <v>436</v>
      </c>
      <c r="C300" s="29">
        <v>60000</v>
      </c>
      <c r="D300" s="29">
        <v>40000</v>
      </c>
      <c r="E300" s="38">
        <f t="shared" si="4"/>
        <v>0.66666666666666663</v>
      </c>
    </row>
    <row r="301" spans="1:5" ht="22.5" outlineLevel="7">
      <c r="A301" s="11" t="s">
        <v>437</v>
      </c>
      <c r="B301" s="12" t="s">
        <v>438</v>
      </c>
      <c r="C301" s="29">
        <v>65000</v>
      </c>
      <c r="D301" s="29">
        <v>48750</v>
      </c>
      <c r="E301" s="38">
        <f t="shared" si="4"/>
        <v>0.75</v>
      </c>
    </row>
    <row r="302" spans="1:5" ht="33.75" outlineLevel="7">
      <c r="A302" s="11" t="s">
        <v>439</v>
      </c>
      <c r="B302" s="12" t="s">
        <v>440</v>
      </c>
      <c r="C302" s="29">
        <v>80000</v>
      </c>
      <c r="D302" s="29">
        <v>60000</v>
      </c>
      <c r="E302" s="38">
        <f t="shared" si="4"/>
        <v>0.75</v>
      </c>
    </row>
    <row r="303" spans="1:5" ht="22.5" outlineLevel="7">
      <c r="A303" s="11" t="s">
        <v>441</v>
      </c>
      <c r="B303" s="12" t="s">
        <v>442</v>
      </c>
      <c r="C303" s="29">
        <v>197065</v>
      </c>
      <c r="D303" s="29">
        <v>127816.5</v>
      </c>
      <c r="E303" s="39">
        <f t="shared" si="4"/>
        <v>0.6486007154999619</v>
      </c>
    </row>
    <row r="304" spans="1:5" ht="21" outlineLevel="1">
      <c r="A304" s="8" t="s">
        <v>443</v>
      </c>
      <c r="B304" s="9" t="s">
        <v>444</v>
      </c>
      <c r="C304" s="28">
        <v>160000</v>
      </c>
      <c r="D304" s="28">
        <v>29133.82</v>
      </c>
      <c r="E304" s="44">
        <f t="shared" si="4"/>
        <v>0.18208637499999999</v>
      </c>
    </row>
    <row r="305" spans="1:5" ht="22.5" outlineLevel="7">
      <c r="A305" s="11" t="s">
        <v>445</v>
      </c>
      <c r="B305" s="12" t="s">
        <v>446</v>
      </c>
      <c r="C305" s="29">
        <v>160000</v>
      </c>
      <c r="D305" s="29">
        <v>29133.82</v>
      </c>
      <c r="E305" s="37">
        <f t="shared" si="4"/>
        <v>0.18208637499999999</v>
      </c>
    </row>
    <row r="306" spans="1:5" ht="21">
      <c r="A306" s="30" t="s">
        <v>447</v>
      </c>
      <c r="B306" s="31" t="s">
        <v>448</v>
      </c>
      <c r="C306" s="32">
        <v>1730894.25</v>
      </c>
      <c r="D306" s="32">
        <v>1298170.6499999999</v>
      </c>
      <c r="E306" s="36">
        <f t="shared" si="4"/>
        <v>0.74999997833489818</v>
      </c>
    </row>
    <row r="307" spans="1:5">
      <c r="A307" s="15"/>
      <c r="B307" s="16" t="s">
        <v>615</v>
      </c>
      <c r="C307" s="17"/>
      <c r="D307" s="17"/>
      <c r="E307" s="19"/>
    </row>
    <row r="308" spans="1:5">
      <c r="A308" s="20"/>
      <c r="B308" s="21" t="s">
        <v>616</v>
      </c>
      <c r="C308" s="22"/>
      <c r="D308" s="22"/>
      <c r="E308" s="24"/>
    </row>
    <row r="309" spans="1:5">
      <c r="A309" s="20"/>
      <c r="B309" s="21" t="s">
        <v>617</v>
      </c>
      <c r="C309" s="22">
        <v>0</v>
      </c>
      <c r="D309" s="22">
        <v>0</v>
      </c>
      <c r="E309" s="24">
        <v>0</v>
      </c>
    </row>
    <row r="310" spans="1:5">
      <c r="A310" s="15"/>
      <c r="B310" s="16" t="s">
        <v>618</v>
      </c>
      <c r="C310" s="17">
        <f>C306-C308-C309</f>
        <v>1730894.25</v>
      </c>
      <c r="D310" s="17">
        <f>D306-D308-D309</f>
        <v>1298170.6499999999</v>
      </c>
      <c r="E310" s="26">
        <f>D310/C310</f>
        <v>0.74999997833489818</v>
      </c>
    </row>
    <row r="311" spans="1:5" ht="21" outlineLevel="1">
      <c r="A311" s="8" t="s">
        <v>449</v>
      </c>
      <c r="B311" s="9" t="s">
        <v>450</v>
      </c>
      <c r="C311" s="28">
        <v>1730894.25</v>
      </c>
      <c r="D311" s="28">
        <v>1298170.6499999999</v>
      </c>
      <c r="E311" s="37">
        <f t="shared" si="4"/>
        <v>0.74999997833489818</v>
      </c>
    </row>
    <row r="312" spans="1:5" ht="22.5" outlineLevel="7">
      <c r="A312" s="11" t="s">
        <v>451</v>
      </c>
      <c r="B312" s="12" t="s">
        <v>11</v>
      </c>
      <c r="C312" s="29">
        <v>1730894.25</v>
      </c>
      <c r="D312" s="29">
        <v>1298170.6499999999</v>
      </c>
      <c r="E312" s="45">
        <f t="shared" si="4"/>
        <v>0.74999997833489818</v>
      </c>
    </row>
    <row r="313" spans="1:5" ht="21">
      <c r="A313" s="30" t="s">
        <v>452</v>
      </c>
      <c r="B313" s="31" t="s">
        <v>453</v>
      </c>
      <c r="C313" s="32">
        <v>367863761.22000003</v>
      </c>
      <c r="D313" s="32">
        <v>83552049.069999993</v>
      </c>
      <c r="E313" s="36">
        <f t="shared" si="4"/>
        <v>0.22712769747393491</v>
      </c>
    </row>
    <row r="314" spans="1:5">
      <c r="A314" s="15"/>
      <c r="B314" s="16" t="s">
        <v>615</v>
      </c>
      <c r="C314" s="17"/>
      <c r="D314" s="17"/>
      <c r="E314" s="19"/>
    </row>
    <row r="315" spans="1:5">
      <c r="A315" s="20"/>
      <c r="B315" s="21" t="s">
        <v>616</v>
      </c>
      <c r="C315" s="22"/>
      <c r="D315" s="22"/>
      <c r="E315" s="24"/>
    </row>
    <row r="316" spans="1:5">
      <c r="A316" s="20"/>
      <c r="B316" s="21" t="s">
        <v>617</v>
      </c>
      <c r="C316" s="22">
        <f>C319+267758000</f>
        <v>270854295.10000002</v>
      </c>
      <c r="D316" s="22">
        <f>D319+53777378.58</f>
        <v>56873673.68</v>
      </c>
      <c r="E316" s="24">
        <f>D316/C316</f>
        <v>0.20997885102395039</v>
      </c>
    </row>
    <row r="317" spans="1:5">
      <c r="A317" s="15"/>
      <c r="B317" s="16" t="s">
        <v>618</v>
      </c>
      <c r="C317" s="17">
        <f>C313-C315-C316</f>
        <v>97009466.120000005</v>
      </c>
      <c r="D317" s="17">
        <f>D313-D315-D316</f>
        <v>26678375.389999993</v>
      </c>
      <c r="E317" s="25">
        <f>D317/C317</f>
        <v>0.27500796012008805</v>
      </c>
    </row>
    <row r="318" spans="1:5" ht="21" outlineLevel="1">
      <c r="A318" s="8" t="s">
        <v>454</v>
      </c>
      <c r="B318" s="9" t="s">
        <v>455</v>
      </c>
      <c r="C318" s="28">
        <v>340354215.94999999</v>
      </c>
      <c r="D318" s="28">
        <v>66663626.079999998</v>
      </c>
      <c r="E318" s="42">
        <f t="shared" si="4"/>
        <v>0.19586543358638248</v>
      </c>
    </row>
    <row r="319" spans="1:5" ht="33.75" outlineLevel="7">
      <c r="A319" s="11" t="s">
        <v>456</v>
      </c>
      <c r="B319" s="12" t="s">
        <v>457</v>
      </c>
      <c r="C319" s="29">
        <v>3096295.1</v>
      </c>
      <c r="D319" s="29">
        <v>3096295.1</v>
      </c>
      <c r="E319" s="40">
        <f t="shared" si="4"/>
        <v>1</v>
      </c>
    </row>
    <row r="320" spans="1:5" ht="33.75" outlineLevel="7">
      <c r="A320" s="11" t="s">
        <v>458</v>
      </c>
      <c r="B320" s="12" t="s">
        <v>459</v>
      </c>
      <c r="C320" s="29">
        <v>132937.20000000001</v>
      </c>
      <c r="D320" s="29">
        <v>0</v>
      </c>
      <c r="E320" s="38">
        <f t="shared" si="4"/>
        <v>0</v>
      </c>
    </row>
    <row r="321" spans="1:5" ht="22.5" outlineLevel="7">
      <c r="A321" s="11" t="s">
        <v>460</v>
      </c>
      <c r="B321" s="12" t="s">
        <v>461</v>
      </c>
      <c r="C321" s="29">
        <v>8309177.4299999997</v>
      </c>
      <c r="D321" s="29">
        <v>0</v>
      </c>
      <c r="E321" s="38">
        <f t="shared" si="4"/>
        <v>0</v>
      </c>
    </row>
    <row r="322" spans="1:5" ht="22.5" outlineLevel="7">
      <c r="A322" s="11" t="s">
        <v>462</v>
      </c>
      <c r="B322" s="12" t="s">
        <v>463</v>
      </c>
      <c r="C322" s="29">
        <v>48090</v>
      </c>
      <c r="D322" s="29">
        <v>0</v>
      </c>
      <c r="E322" s="38">
        <f t="shared" si="4"/>
        <v>0</v>
      </c>
    </row>
    <row r="323" spans="1:5" ht="22.5" outlineLevel="7">
      <c r="A323" s="11" t="s">
        <v>464</v>
      </c>
      <c r="B323" s="12" t="s">
        <v>465</v>
      </c>
      <c r="C323" s="29">
        <v>5361189.58</v>
      </c>
      <c r="D323" s="29">
        <v>448342.02</v>
      </c>
      <c r="E323" s="38">
        <f t="shared" si="4"/>
        <v>8.3627339289128438E-2</v>
      </c>
    </row>
    <row r="324" spans="1:5" ht="22.5" outlineLevel="7">
      <c r="A324" s="11" t="s">
        <v>466</v>
      </c>
      <c r="B324" s="12" t="s">
        <v>467</v>
      </c>
      <c r="C324" s="29">
        <v>290000</v>
      </c>
      <c r="D324" s="29">
        <v>0</v>
      </c>
      <c r="E324" s="38">
        <f t="shared" si="4"/>
        <v>0</v>
      </c>
    </row>
    <row r="325" spans="1:5" ht="22.5" outlineLevel="7">
      <c r="A325" s="11" t="s">
        <v>468</v>
      </c>
      <c r="B325" s="12" t="s">
        <v>469</v>
      </c>
      <c r="C325" s="29">
        <v>6000000</v>
      </c>
      <c r="D325" s="29">
        <v>0</v>
      </c>
      <c r="E325" s="38">
        <f t="shared" si="4"/>
        <v>0</v>
      </c>
    </row>
    <row r="326" spans="1:5" ht="45" outlineLevel="7">
      <c r="A326" s="11" t="s">
        <v>470</v>
      </c>
      <c r="B326" s="12" t="s">
        <v>471</v>
      </c>
      <c r="C326" s="29">
        <v>2500000</v>
      </c>
      <c r="D326" s="29">
        <v>0</v>
      </c>
      <c r="E326" s="38">
        <f t="shared" si="4"/>
        <v>0</v>
      </c>
    </row>
    <row r="327" spans="1:5" ht="56.25" outlineLevel="7">
      <c r="A327" s="11" t="s">
        <v>472</v>
      </c>
      <c r="B327" s="12" t="s">
        <v>473</v>
      </c>
      <c r="C327" s="29">
        <v>312812566.63999999</v>
      </c>
      <c r="D327" s="29">
        <v>63118988.960000001</v>
      </c>
      <c r="E327" s="38">
        <f t="shared" si="4"/>
        <v>0.20177894270034369</v>
      </c>
    </row>
    <row r="328" spans="1:5" ht="45" outlineLevel="7">
      <c r="A328" s="11" t="s">
        <v>474</v>
      </c>
      <c r="B328" s="12" t="s">
        <v>475</v>
      </c>
      <c r="C328" s="29">
        <v>1803960</v>
      </c>
      <c r="D328" s="29">
        <v>0</v>
      </c>
      <c r="E328" s="39">
        <f t="shared" si="4"/>
        <v>0</v>
      </c>
    </row>
    <row r="329" spans="1:5" ht="21" outlineLevel="1">
      <c r="A329" s="8" t="s">
        <v>476</v>
      </c>
      <c r="B329" s="9" t="s">
        <v>477</v>
      </c>
      <c r="C329" s="28">
        <v>27509545.27</v>
      </c>
      <c r="D329" s="28">
        <v>16888422.989999998</v>
      </c>
      <c r="E329" s="37">
        <f t="shared" si="4"/>
        <v>0.61391138327602024</v>
      </c>
    </row>
    <row r="330" spans="1:5" ht="22.5" outlineLevel="7">
      <c r="A330" s="11" t="s">
        <v>478</v>
      </c>
      <c r="B330" s="12" t="s">
        <v>479</v>
      </c>
      <c r="C330" s="29">
        <v>1100000</v>
      </c>
      <c r="D330" s="29">
        <v>199920.94</v>
      </c>
      <c r="E330" s="40">
        <f t="shared" si="4"/>
        <v>0.18174630909090908</v>
      </c>
    </row>
    <row r="331" spans="1:5" ht="22.5" outlineLevel="7">
      <c r="A331" s="11" t="s">
        <v>480</v>
      </c>
      <c r="B331" s="12" t="s">
        <v>481</v>
      </c>
      <c r="C331" s="29">
        <v>3959722.9</v>
      </c>
      <c r="D331" s="29">
        <v>3359598.09</v>
      </c>
      <c r="E331" s="38">
        <f t="shared" si="4"/>
        <v>0.84844272562607848</v>
      </c>
    </row>
    <row r="332" spans="1:5" ht="22.5" outlineLevel="7">
      <c r="A332" s="11" t="s">
        <v>482</v>
      </c>
      <c r="B332" s="12" t="s">
        <v>483</v>
      </c>
      <c r="C332" s="29">
        <v>400000</v>
      </c>
      <c r="D332" s="29">
        <v>399384.68</v>
      </c>
      <c r="E332" s="38">
        <f t="shared" si="4"/>
        <v>0.99846170000000001</v>
      </c>
    </row>
    <row r="333" spans="1:5" ht="22.5" outlineLevel="7">
      <c r="A333" s="11" t="s">
        <v>484</v>
      </c>
      <c r="B333" s="12" t="s">
        <v>485</v>
      </c>
      <c r="C333" s="29">
        <v>425000</v>
      </c>
      <c r="D333" s="29">
        <v>425000</v>
      </c>
      <c r="E333" s="38">
        <f t="shared" si="4"/>
        <v>1</v>
      </c>
    </row>
    <row r="334" spans="1:5" outlineLevel="7">
      <c r="A334" s="11" t="s">
        <v>486</v>
      </c>
      <c r="B334" s="12" t="s">
        <v>487</v>
      </c>
      <c r="C334" s="29">
        <v>7054952.0199999996</v>
      </c>
      <c r="D334" s="29">
        <v>3730398.92</v>
      </c>
      <c r="E334" s="38">
        <f t="shared" si="4"/>
        <v>0.52876318781824971</v>
      </c>
    </row>
    <row r="335" spans="1:5" ht="22.5" outlineLevel="7">
      <c r="A335" s="11" t="s">
        <v>488</v>
      </c>
      <c r="B335" s="12" t="s">
        <v>489</v>
      </c>
      <c r="C335" s="29">
        <v>99500</v>
      </c>
      <c r="D335" s="29">
        <v>99500</v>
      </c>
      <c r="E335" s="38">
        <f t="shared" si="4"/>
        <v>1</v>
      </c>
    </row>
    <row r="336" spans="1:5" ht="22.5" outlineLevel="7">
      <c r="A336" s="11" t="s">
        <v>490</v>
      </c>
      <c r="B336" s="12" t="s">
        <v>491</v>
      </c>
      <c r="C336" s="29">
        <v>1500000</v>
      </c>
      <c r="D336" s="29">
        <v>0</v>
      </c>
      <c r="E336" s="38">
        <f t="shared" si="4"/>
        <v>0</v>
      </c>
    </row>
    <row r="337" spans="1:5" ht="33.75" outlineLevel="7">
      <c r="A337" s="11" t="s">
        <v>492</v>
      </c>
      <c r="B337" s="12" t="s">
        <v>493</v>
      </c>
      <c r="C337" s="29">
        <v>180000</v>
      </c>
      <c r="D337" s="29">
        <v>180000</v>
      </c>
      <c r="E337" s="38">
        <f t="shared" si="4"/>
        <v>1</v>
      </c>
    </row>
    <row r="338" spans="1:5" ht="22.5" outlineLevel="7">
      <c r="A338" s="11" t="s">
        <v>494</v>
      </c>
      <c r="B338" s="12" t="s">
        <v>495</v>
      </c>
      <c r="C338" s="29">
        <v>1500000</v>
      </c>
      <c r="D338" s="29">
        <v>800000</v>
      </c>
      <c r="E338" s="38">
        <f t="shared" si="4"/>
        <v>0.53333333333333333</v>
      </c>
    </row>
    <row r="339" spans="1:5" ht="22.5" outlineLevel="7">
      <c r="A339" s="11" t="s">
        <v>496</v>
      </c>
      <c r="B339" s="12" t="s">
        <v>497</v>
      </c>
      <c r="C339" s="29">
        <v>96000</v>
      </c>
      <c r="D339" s="29">
        <v>0</v>
      </c>
      <c r="E339" s="38">
        <f t="shared" si="4"/>
        <v>0</v>
      </c>
    </row>
    <row r="340" spans="1:5" ht="22.5" outlineLevel="7">
      <c r="A340" s="11" t="s">
        <v>498</v>
      </c>
      <c r="B340" s="12" t="s">
        <v>499</v>
      </c>
      <c r="C340" s="29">
        <v>2200000</v>
      </c>
      <c r="D340" s="29">
        <v>1700000</v>
      </c>
      <c r="E340" s="38">
        <f t="shared" si="4"/>
        <v>0.77272727272727271</v>
      </c>
    </row>
    <row r="341" spans="1:5" outlineLevel="7">
      <c r="A341" s="11" t="s">
        <v>500</v>
      </c>
      <c r="B341" s="12" t="s">
        <v>501</v>
      </c>
      <c r="C341" s="29">
        <v>300000</v>
      </c>
      <c r="D341" s="29">
        <v>300000</v>
      </c>
      <c r="E341" s="38">
        <f t="shared" si="4"/>
        <v>1</v>
      </c>
    </row>
    <row r="342" spans="1:5" ht="22.5" outlineLevel="7">
      <c r="A342" s="11" t="s">
        <v>502</v>
      </c>
      <c r="B342" s="12" t="s">
        <v>503</v>
      </c>
      <c r="C342" s="29">
        <v>97000</v>
      </c>
      <c r="D342" s="29">
        <v>97000</v>
      </c>
      <c r="E342" s="38">
        <f t="shared" si="4"/>
        <v>1</v>
      </c>
    </row>
    <row r="343" spans="1:5" ht="22.5" outlineLevel="7">
      <c r="A343" s="11" t="s">
        <v>504</v>
      </c>
      <c r="B343" s="12" t="s">
        <v>505</v>
      </c>
      <c r="C343" s="29">
        <v>90000</v>
      </c>
      <c r="D343" s="29">
        <v>89994.01</v>
      </c>
      <c r="E343" s="38">
        <f t="shared" si="4"/>
        <v>0.99993344444444443</v>
      </c>
    </row>
    <row r="344" spans="1:5" ht="22.5" outlineLevel="7">
      <c r="A344" s="11" t="s">
        <v>506</v>
      </c>
      <c r="B344" s="12" t="s">
        <v>507</v>
      </c>
      <c r="C344" s="29">
        <v>4593575.29</v>
      </c>
      <c r="D344" s="29">
        <v>4276679.7699999996</v>
      </c>
      <c r="E344" s="38">
        <f t="shared" si="4"/>
        <v>0.93101331751547267</v>
      </c>
    </row>
    <row r="345" spans="1:5" ht="22.5" outlineLevel="7">
      <c r="A345" s="11" t="s">
        <v>508</v>
      </c>
      <c r="B345" s="12" t="s">
        <v>509</v>
      </c>
      <c r="C345" s="29">
        <v>92225.11</v>
      </c>
      <c r="D345" s="29">
        <v>92225.11</v>
      </c>
      <c r="E345" s="38">
        <f t="shared" si="4"/>
        <v>1</v>
      </c>
    </row>
    <row r="346" spans="1:5" ht="22.5" outlineLevel="7">
      <c r="A346" s="11" t="s">
        <v>510</v>
      </c>
      <c r="B346" s="12" t="s">
        <v>511</v>
      </c>
      <c r="C346" s="29">
        <v>619115.48</v>
      </c>
      <c r="D346" s="29">
        <v>619081.42000000004</v>
      </c>
      <c r="E346" s="38">
        <f t="shared" si="4"/>
        <v>0.99994498603071602</v>
      </c>
    </row>
    <row r="347" spans="1:5" ht="22.5" outlineLevel="7">
      <c r="A347" s="11" t="s">
        <v>512</v>
      </c>
      <c r="B347" s="12" t="s">
        <v>513</v>
      </c>
      <c r="C347" s="29">
        <v>449150.71</v>
      </c>
      <c r="D347" s="29">
        <v>0</v>
      </c>
      <c r="E347" s="38">
        <f t="shared" ref="E347:E370" si="5">D347/C347</f>
        <v>0</v>
      </c>
    </row>
    <row r="348" spans="1:5" ht="22.5" outlineLevel="7">
      <c r="A348" s="11" t="s">
        <v>514</v>
      </c>
      <c r="B348" s="12" t="s">
        <v>515</v>
      </c>
      <c r="C348" s="29">
        <v>32000</v>
      </c>
      <c r="D348" s="29">
        <v>31783.68</v>
      </c>
      <c r="E348" s="38">
        <f t="shared" si="5"/>
        <v>0.99324000000000001</v>
      </c>
    </row>
    <row r="349" spans="1:5" ht="22.5" outlineLevel="7">
      <c r="A349" s="11" t="s">
        <v>516</v>
      </c>
      <c r="B349" s="12" t="s">
        <v>517</v>
      </c>
      <c r="C349" s="29">
        <v>99946.08</v>
      </c>
      <c r="D349" s="29">
        <v>99900</v>
      </c>
      <c r="E349" s="38">
        <f t="shared" si="5"/>
        <v>0.9995389514025963</v>
      </c>
    </row>
    <row r="350" spans="1:5" ht="22.5" outlineLevel="7">
      <c r="A350" s="11" t="s">
        <v>518</v>
      </c>
      <c r="B350" s="12" t="s">
        <v>519</v>
      </c>
      <c r="C350" s="29">
        <v>610000</v>
      </c>
      <c r="D350" s="29">
        <v>120000</v>
      </c>
      <c r="E350" s="38">
        <f t="shared" si="5"/>
        <v>0.19672131147540983</v>
      </c>
    </row>
    <row r="351" spans="1:5" ht="22.5" outlineLevel="7">
      <c r="A351" s="11" t="s">
        <v>520</v>
      </c>
      <c r="B351" s="12" t="s">
        <v>521</v>
      </c>
      <c r="C351" s="29">
        <v>185600</v>
      </c>
      <c r="D351" s="29">
        <v>55600</v>
      </c>
      <c r="E351" s="38">
        <f t="shared" si="5"/>
        <v>0.29956896551724138</v>
      </c>
    </row>
    <row r="352" spans="1:5" ht="22.5" outlineLevel="7">
      <c r="A352" s="11" t="s">
        <v>522</v>
      </c>
      <c r="B352" s="12" t="s">
        <v>523</v>
      </c>
      <c r="C352" s="29">
        <v>1300000</v>
      </c>
      <c r="D352" s="29">
        <v>0</v>
      </c>
      <c r="E352" s="38">
        <f t="shared" si="5"/>
        <v>0</v>
      </c>
    </row>
    <row r="353" spans="1:5" ht="22.5" outlineLevel="7">
      <c r="A353" s="11" t="s">
        <v>524</v>
      </c>
      <c r="B353" s="12" t="s">
        <v>525</v>
      </c>
      <c r="C353" s="29">
        <v>50000</v>
      </c>
      <c r="D353" s="29">
        <v>0</v>
      </c>
      <c r="E353" s="38">
        <f t="shared" si="5"/>
        <v>0</v>
      </c>
    </row>
    <row r="354" spans="1:5" ht="22.5" outlineLevel="7">
      <c r="A354" s="11" t="s">
        <v>526</v>
      </c>
      <c r="B354" s="12" t="s">
        <v>527</v>
      </c>
      <c r="C354" s="29">
        <v>90000</v>
      </c>
      <c r="D354" s="29">
        <v>0</v>
      </c>
      <c r="E354" s="38">
        <f t="shared" si="5"/>
        <v>0</v>
      </c>
    </row>
    <row r="355" spans="1:5" ht="22.5" outlineLevel="7">
      <c r="A355" s="11" t="s">
        <v>528</v>
      </c>
      <c r="B355" s="12" t="s">
        <v>529</v>
      </c>
      <c r="C355" s="29">
        <v>50000</v>
      </c>
      <c r="D355" s="29">
        <v>35000</v>
      </c>
      <c r="E355" s="38">
        <f t="shared" si="5"/>
        <v>0.7</v>
      </c>
    </row>
    <row r="356" spans="1:5" ht="22.5" outlineLevel="7">
      <c r="A356" s="11" t="s">
        <v>530</v>
      </c>
      <c r="B356" s="12" t="s">
        <v>531</v>
      </c>
      <c r="C356" s="29">
        <v>56580.68</v>
      </c>
      <c r="D356" s="29">
        <v>0</v>
      </c>
      <c r="E356" s="38">
        <f t="shared" si="5"/>
        <v>0</v>
      </c>
    </row>
    <row r="357" spans="1:5" outlineLevel="7">
      <c r="A357" s="11" t="s">
        <v>532</v>
      </c>
      <c r="B357" s="12" t="s">
        <v>533</v>
      </c>
      <c r="C357" s="29">
        <v>30000</v>
      </c>
      <c r="D357" s="29">
        <v>30000</v>
      </c>
      <c r="E357" s="38">
        <f t="shared" si="5"/>
        <v>1</v>
      </c>
    </row>
    <row r="358" spans="1:5" ht="22.5" outlineLevel="7">
      <c r="A358" s="11" t="s">
        <v>534</v>
      </c>
      <c r="B358" s="12" t="s">
        <v>535</v>
      </c>
      <c r="C358" s="29">
        <v>149177</v>
      </c>
      <c r="D358" s="29">
        <v>147356.37</v>
      </c>
      <c r="E358" s="38">
        <f t="shared" si="5"/>
        <v>0.98779550466895027</v>
      </c>
    </row>
    <row r="359" spans="1:5" ht="22.5" outlineLevel="7">
      <c r="A359" s="11" t="s">
        <v>536</v>
      </c>
      <c r="B359" s="12" t="s">
        <v>537</v>
      </c>
      <c r="C359" s="29">
        <v>100000</v>
      </c>
      <c r="D359" s="29">
        <v>0</v>
      </c>
      <c r="E359" s="39">
        <f t="shared" si="5"/>
        <v>0</v>
      </c>
    </row>
    <row r="360" spans="1:5" ht="31.5">
      <c r="A360" s="30" t="s">
        <v>538</v>
      </c>
      <c r="B360" s="31" t="s">
        <v>539</v>
      </c>
      <c r="C360" s="32">
        <v>9168726</v>
      </c>
      <c r="D360" s="32">
        <v>5012999.92</v>
      </c>
      <c r="E360" s="36">
        <f t="shared" si="5"/>
        <v>0.54674988869773178</v>
      </c>
    </row>
    <row r="361" spans="1:5">
      <c r="A361" s="15"/>
      <c r="B361" s="16" t="s">
        <v>615</v>
      </c>
      <c r="C361" s="17"/>
      <c r="D361" s="17"/>
      <c r="E361" s="19"/>
    </row>
    <row r="362" spans="1:5">
      <c r="A362" s="20"/>
      <c r="B362" s="21" t="s">
        <v>616</v>
      </c>
      <c r="C362" s="22"/>
      <c r="D362" s="22"/>
      <c r="E362" s="24"/>
    </row>
    <row r="363" spans="1:5">
      <c r="A363" s="20"/>
      <c r="B363" s="21" t="s">
        <v>617</v>
      </c>
      <c r="C363" s="22">
        <v>1277100</v>
      </c>
      <c r="D363" s="22">
        <v>0</v>
      </c>
      <c r="E363" s="24">
        <f>D363/C363</f>
        <v>0</v>
      </c>
    </row>
    <row r="364" spans="1:5">
      <c r="A364" s="15"/>
      <c r="B364" s="16" t="s">
        <v>618</v>
      </c>
      <c r="C364" s="17">
        <f>C360-C362-C363</f>
        <v>7891626</v>
      </c>
      <c r="D364" s="17">
        <f>D360-D362-D363</f>
        <v>5012999.92</v>
      </c>
      <c r="E364" s="26">
        <f>D364/C364</f>
        <v>0.63523029601250747</v>
      </c>
    </row>
    <row r="365" spans="1:5" ht="21" outlineLevel="1">
      <c r="A365" s="8" t="s">
        <v>540</v>
      </c>
      <c r="B365" s="9" t="s">
        <v>541</v>
      </c>
      <c r="C365" s="28">
        <v>9168726</v>
      </c>
      <c r="D365" s="28">
        <v>5012999.92</v>
      </c>
      <c r="E365" s="37">
        <f t="shared" si="5"/>
        <v>0.54674988869773178</v>
      </c>
    </row>
    <row r="366" spans="1:5" outlineLevel="7">
      <c r="A366" s="11" t="s">
        <v>542</v>
      </c>
      <c r="B366" s="12" t="s">
        <v>543</v>
      </c>
      <c r="C366" s="29">
        <v>32000</v>
      </c>
      <c r="D366" s="29">
        <v>0</v>
      </c>
      <c r="E366" s="40">
        <f t="shared" si="5"/>
        <v>0</v>
      </c>
    </row>
    <row r="367" spans="1:5" outlineLevel="7">
      <c r="A367" s="11" t="s">
        <v>544</v>
      </c>
      <c r="B367" s="12" t="s">
        <v>545</v>
      </c>
      <c r="C367" s="29">
        <v>513945</v>
      </c>
      <c r="D367" s="29">
        <v>0</v>
      </c>
      <c r="E367" s="38">
        <f t="shared" si="5"/>
        <v>0</v>
      </c>
    </row>
    <row r="368" spans="1:5" ht="22.5" outlineLevel="7">
      <c r="A368" s="11" t="s">
        <v>546</v>
      </c>
      <c r="B368" s="12" t="s">
        <v>547</v>
      </c>
      <c r="C368" s="29">
        <v>755055</v>
      </c>
      <c r="D368" s="29">
        <v>0</v>
      </c>
      <c r="E368" s="38">
        <f t="shared" si="5"/>
        <v>0</v>
      </c>
    </row>
    <row r="369" spans="1:5" ht="22.5" outlineLevel="7">
      <c r="A369" s="11" t="s">
        <v>548</v>
      </c>
      <c r="B369" s="12" t="s">
        <v>549</v>
      </c>
      <c r="C369" s="29">
        <v>5690626</v>
      </c>
      <c r="D369" s="29">
        <v>5012999.92</v>
      </c>
      <c r="E369" s="38">
        <f t="shared" si="5"/>
        <v>0.88092240115586584</v>
      </c>
    </row>
    <row r="370" spans="1:5" outlineLevel="7">
      <c r="A370" s="11" t="s">
        <v>550</v>
      </c>
      <c r="B370" s="12" t="s">
        <v>551</v>
      </c>
      <c r="C370" s="29">
        <v>2177100</v>
      </c>
      <c r="D370" s="29">
        <v>0</v>
      </c>
      <c r="E370" s="38">
        <f t="shared" si="5"/>
        <v>0</v>
      </c>
    </row>
    <row r="371" spans="1:5" ht="21">
      <c r="A371" s="30" t="s">
        <v>552</v>
      </c>
      <c r="B371" s="31" t="s">
        <v>553</v>
      </c>
      <c r="C371" s="32">
        <v>3350000</v>
      </c>
      <c r="D371" s="32">
        <v>346340</v>
      </c>
      <c r="E371" s="36">
        <f>D371/C371</f>
        <v>0.10338507462686568</v>
      </c>
    </row>
    <row r="372" spans="1:5" ht="21" outlineLevel="1">
      <c r="A372" s="30" t="s">
        <v>554</v>
      </c>
      <c r="B372" s="31" t="s">
        <v>555</v>
      </c>
      <c r="C372" s="32">
        <v>1372000</v>
      </c>
      <c r="D372" s="32">
        <v>0</v>
      </c>
      <c r="E372" s="36">
        <f t="shared" ref="E372:E420" si="6">D372/C372</f>
        <v>0</v>
      </c>
    </row>
    <row r="373" spans="1:5" outlineLevel="1">
      <c r="A373" s="15"/>
      <c r="B373" s="16" t="s">
        <v>615</v>
      </c>
      <c r="C373" s="17"/>
      <c r="D373" s="17"/>
      <c r="E373" s="19"/>
    </row>
    <row r="374" spans="1:5" outlineLevel="1">
      <c r="A374" s="20"/>
      <c r="B374" s="21" t="s">
        <v>616</v>
      </c>
      <c r="C374" s="22"/>
      <c r="D374" s="22"/>
      <c r="E374" s="24"/>
    </row>
    <row r="375" spans="1:5" outlineLevel="1">
      <c r="A375" s="20"/>
      <c r="B375" s="21" t="s">
        <v>617</v>
      </c>
      <c r="C375" s="22"/>
      <c r="D375" s="22"/>
      <c r="E375" s="24"/>
    </row>
    <row r="376" spans="1:5" outlineLevel="1">
      <c r="A376" s="15"/>
      <c r="B376" s="16" t="s">
        <v>618</v>
      </c>
      <c r="C376" s="17">
        <f>C372-C374-C375</f>
        <v>1372000</v>
      </c>
      <c r="D376" s="17">
        <f>D372-D374-D375</f>
        <v>0</v>
      </c>
      <c r="E376" s="26">
        <f>D376/C376</f>
        <v>0</v>
      </c>
    </row>
    <row r="377" spans="1:5" ht="42" outlineLevel="2">
      <c r="A377" s="8" t="s">
        <v>556</v>
      </c>
      <c r="B377" s="9" t="s">
        <v>557</v>
      </c>
      <c r="C377" s="28">
        <v>1372000</v>
      </c>
      <c r="D377" s="28">
        <v>0</v>
      </c>
      <c r="E377" s="37">
        <f t="shared" si="6"/>
        <v>0</v>
      </c>
    </row>
    <row r="378" spans="1:5" outlineLevel="7">
      <c r="A378" s="11" t="s">
        <v>558</v>
      </c>
      <c r="B378" s="12" t="s">
        <v>559</v>
      </c>
      <c r="C378" s="29">
        <v>1372000</v>
      </c>
      <c r="D378" s="29">
        <v>0</v>
      </c>
      <c r="E378" s="43">
        <f t="shared" si="6"/>
        <v>0</v>
      </c>
    </row>
    <row r="379" spans="1:5" ht="31.5" outlineLevel="1">
      <c r="A379" s="30" t="s">
        <v>560</v>
      </c>
      <c r="B379" s="31" t="s">
        <v>561</v>
      </c>
      <c r="C379" s="32">
        <v>711000</v>
      </c>
      <c r="D379" s="32">
        <v>346340</v>
      </c>
      <c r="E379" s="36">
        <f t="shared" si="6"/>
        <v>0.48711673699015473</v>
      </c>
    </row>
    <row r="380" spans="1:5" outlineLevel="1">
      <c r="A380" s="15"/>
      <c r="B380" s="16" t="s">
        <v>615</v>
      </c>
      <c r="C380" s="17"/>
      <c r="D380" s="17"/>
      <c r="E380" s="19"/>
    </row>
    <row r="381" spans="1:5" outlineLevel="1">
      <c r="A381" s="20"/>
      <c r="B381" s="21" t="s">
        <v>616</v>
      </c>
      <c r="C381" s="22"/>
      <c r="D381" s="22"/>
      <c r="E381" s="24"/>
    </row>
    <row r="382" spans="1:5" outlineLevel="1">
      <c r="A382" s="20"/>
      <c r="B382" s="21" t="s">
        <v>617</v>
      </c>
      <c r="C382" s="22"/>
      <c r="D382" s="22"/>
      <c r="E382" s="24"/>
    </row>
    <row r="383" spans="1:5" outlineLevel="1">
      <c r="A383" s="15"/>
      <c r="B383" s="16" t="s">
        <v>618</v>
      </c>
      <c r="C383" s="17">
        <f>C379-C381-C382</f>
        <v>711000</v>
      </c>
      <c r="D383" s="17">
        <f>D379-D381-D382</f>
        <v>346340</v>
      </c>
      <c r="E383" s="26">
        <f>D383/C383</f>
        <v>0.48711673699015473</v>
      </c>
    </row>
    <row r="384" spans="1:5" ht="42" outlineLevel="2">
      <c r="A384" s="8" t="s">
        <v>562</v>
      </c>
      <c r="B384" s="9" t="s">
        <v>563</v>
      </c>
      <c r="C384" s="28">
        <v>711000</v>
      </c>
      <c r="D384" s="28">
        <v>346340</v>
      </c>
      <c r="E384" s="37">
        <f t="shared" si="6"/>
        <v>0.48711673699015473</v>
      </c>
    </row>
    <row r="385" spans="1:5" ht="45" outlineLevel="7">
      <c r="A385" s="11" t="s">
        <v>564</v>
      </c>
      <c r="B385" s="12" t="s">
        <v>565</v>
      </c>
      <c r="C385" s="29">
        <v>711000</v>
      </c>
      <c r="D385" s="29">
        <v>346340</v>
      </c>
      <c r="E385" s="43">
        <f t="shared" si="6"/>
        <v>0.48711673699015473</v>
      </c>
    </row>
    <row r="386" spans="1:5" ht="21" outlineLevel="1">
      <c r="A386" s="30" t="s">
        <v>566</v>
      </c>
      <c r="B386" s="31" t="s">
        <v>567</v>
      </c>
      <c r="C386" s="32">
        <v>1267000</v>
      </c>
      <c r="D386" s="32">
        <v>0</v>
      </c>
      <c r="E386" s="36">
        <f t="shared" si="6"/>
        <v>0</v>
      </c>
    </row>
    <row r="387" spans="1:5" outlineLevel="1">
      <c r="A387" s="15"/>
      <c r="B387" s="16" t="s">
        <v>615</v>
      </c>
      <c r="C387" s="17"/>
      <c r="D387" s="17"/>
      <c r="E387" s="19"/>
    </row>
    <row r="388" spans="1:5" outlineLevel="1">
      <c r="A388" s="20"/>
      <c r="B388" s="21" t="s">
        <v>616</v>
      </c>
      <c r="C388" s="22"/>
      <c r="D388" s="22"/>
      <c r="E388" s="24"/>
    </row>
    <row r="389" spans="1:5" outlineLevel="1">
      <c r="A389" s="20"/>
      <c r="B389" s="21" t="s">
        <v>617</v>
      </c>
      <c r="C389" s="22"/>
      <c r="D389" s="22"/>
      <c r="E389" s="24"/>
    </row>
    <row r="390" spans="1:5" outlineLevel="1">
      <c r="A390" s="15"/>
      <c r="B390" s="16" t="s">
        <v>618</v>
      </c>
      <c r="C390" s="17">
        <f>C386-C388-C389</f>
        <v>1267000</v>
      </c>
      <c r="D390" s="17">
        <f>D386-D388-D389</f>
        <v>0</v>
      </c>
      <c r="E390" s="25">
        <f>D390/C390</f>
        <v>0</v>
      </c>
    </row>
    <row r="391" spans="1:5" ht="31.5" outlineLevel="2">
      <c r="A391" s="8" t="s">
        <v>568</v>
      </c>
      <c r="B391" s="9" t="s">
        <v>569</v>
      </c>
      <c r="C391" s="28">
        <v>1267000</v>
      </c>
      <c r="D391" s="28">
        <v>0</v>
      </c>
      <c r="E391" s="37">
        <f t="shared" si="6"/>
        <v>0</v>
      </c>
    </row>
    <row r="392" spans="1:5" ht="22.5" outlineLevel="7">
      <c r="A392" s="11" t="s">
        <v>570</v>
      </c>
      <c r="B392" s="12" t="s">
        <v>571</v>
      </c>
      <c r="C392" s="29">
        <v>1267000</v>
      </c>
      <c r="D392" s="29">
        <v>0</v>
      </c>
      <c r="E392" s="43">
        <f t="shared" si="6"/>
        <v>0</v>
      </c>
    </row>
    <row r="393" spans="1:5" ht="21">
      <c r="A393" s="30" t="s">
        <v>572</v>
      </c>
      <c r="B393" s="31" t="s">
        <v>573</v>
      </c>
      <c r="C393" s="32">
        <v>129281200</v>
      </c>
      <c r="D393" s="32">
        <v>116461668.58</v>
      </c>
      <c r="E393" s="36">
        <f t="shared" si="6"/>
        <v>0.90083994099683484</v>
      </c>
    </row>
    <row r="394" spans="1:5">
      <c r="A394" s="15"/>
      <c r="B394" s="16" t="s">
        <v>615</v>
      </c>
      <c r="C394" s="17"/>
      <c r="D394" s="17"/>
      <c r="E394" s="19"/>
    </row>
    <row r="395" spans="1:5">
      <c r="A395" s="20"/>
      <c r="B395" s="21" t="s">
        <v>616</v>
      </c>
      <c r="C395" s="22"/>
      <c r="D395" s="22"/>
      <c r="E395" s="24"/>
    </row>
    <row r="396" spans="1:5">
      <c r="A396" s="20"/>
      <c r="B396" s="21" t="s">
        <v>617</v>
      </c>
      <c r="C396" s="22">
        <f>C401</f>
        <v>98276700</v>
      </c>
      <c r="D396" s="22">
        <f>D401</f>
        <v>88449030</v>
      </c>
      <c r="E396" s="24">
        <f t="shared" ref="E396:E397" si="7">D396/C396</f>
        <v>0.9</v>
      </c>
    </row>
    <row r="397" spans="1:5">
      <c r="A397" s="15"/>
      <c r="B397" s="16" t="s">
        <v>618</v>
      </c>
      <c r="C397" s="17">
        <f>C393-C395-C396</f>
        <v>31004500</v>
      </c>
      <c r="D397" s="17">
        <f>D393-D395-D396</f>
        <v>28012638.579999998</v>
      </c>
      <c r="E397" s="26">
        <f t="shared" si="7"/>
        <v>0.90350234901385273</v>
      </c>
    </row>
    <row r="398" spans="1:5" ht="31.5" outlineLevel="1">
      <c r="A398" s="8" t="s">
        <v>574</v>
      </c>
      <c r="B398" s="9" t="s">
        <v>575</v>
      </c>
      <c r="C398" s="28">
        <v>30004500</v>
      </c>
      <c r="D398" s="28">
        <v>27978710</v>
      </c>
      <c r="E398" s="37">
        <f t="shared" si="6"/>
        <v>0.932483794097552</v>
      </c>
    </row>
    <row r="399" spans="1:5" outlineLevel="7">
      <c r="A399" s="11" t="s">
        <v>576</v>
      </c>
      <c r="B399" s="12" t="s">
        <v>577</v>
      </c>
      <c r="C399" s="29">
        <v>30004500</v>
      </c>
      <c r="D399" s="29">
        <v>27978710</v>
      </c>
      <c r="E399" s="43">
        <f t="shared" si="6"/>
        <v>0.932483794097552</v>
      </c>
    </row>
    <row r="400" spans="1:5" ht="21" outlineLevel="1">
      <c r="A400" s="8" t="s">
        <v>578</v>
      </c>
      <c r="B400" s="9" t="s">
        <v>579</v>
      </c>
      <c r="C400" s="28">
        <v>98276700</v>
      </c>
      <c r="D400" s="28">
        <v>88449030</v>
      </c>
      <c r="E400" s="37">
        <f t="shared" si="6"/>
        <v>0.9</v>
      </c>
    </row>
    <row r="401" spans="1:5" ht="33.75" outlineLevel="7">
      <c r="A401" s="11" t="s">
        <v>580</v>
      </c>
      <c r="B401" s="12" t="s">
        <v>581</v>
      </c>
      <c r="C401" s="29">
        <v>98276700</v>
      </c>
      <c r="D401" s="29">
        <v>88449030</v>
      </c>
      <c r="E401" s="43">
        <f t="shared" si="6"/>
        <v>0.9</v>
      </c>
    </row>
    <row r="402" spans="1:5" outlineLevel="1">
      <c r="A402" s="8" t="s">
        <v>582</v>
      </c>
      <c r="B402" s="9" t="s">
        <v>583</v>
      </c>
      <c r="C402" s="28">
        <v>1000000</v>
      </c>
      <c r="D402" s="28">
        <v>33928.58</v>
      </c>
      <c r="E402" s="37">
        <f t="shared" si="6"/>
        <v>3.392858E-2</v>
      </c>
    </row>
    <row r="403" spans="1:5" outlineLevel="7">
      <c r="A403" s="11" t="s">
        <v>584</v>
      </c>
      <c r="B403" s="12" t="s">
        <v>585</v>
      </c>
      <c r="C403" s="29">
        <v>1000000</v>
      </c>
      <c r="D403" s="29">
        <v>33928.58</v>
      </c>
      <c r="E403" s="43">
        <f t="shared" si="6"/>
        <v>3.392858E-2</v>
      </c>
    </row>
    <row r="404" spans="1:5" ht="42">
      <c r="A404" s="30" t="s">
        <v>586</v>
      </c>
      <c r="B404" s="31" t="s">
        <v>587</v>
      </c>
      <c r="C404" s="32">
        <v>3124885.08</v>
      </c>
      <c r="D404" s="32">
        <v>1915583.34</v>
      </c>
      <c r="E404" s="36">
        <f t="shared" si="6"/>
        <v>0.61300921184596013</v>
      </c>
    </row>
    <row r="405" spans="1:5">
      <c r="A405" s="15"/>
      <c r="B405" s="16" t="s">
        <v>615</v>
      </c>
      <c r="C405" s="17"/>
      <c r="D405" s="17"/>
      <c r="E405" s="27"/>
    </row>
    <row r="406" spans="1:5">
      <c r="A406" s="20"/>
      <c r="B406" s="21" t="s">
        <v>616</v>
      </c>
      <c r="C406" s="22"/>
      <c r="D406" s="22"/>
      <c r="E406" s="24"/>
    </row>
    <row r="407" spans="1:5">
      <c r="A407" s="20"/>
      <c r="B407" s="21" t="s">
        <v>617</v>
      </c>
      <c r="C407" s="22"/>
      <c r="D407" s="22"/>
      <c r="E407" s="24"/>
    </row>
    <row r="408" spans="1:5">
      <c r="A408" s="15"/>
      <c r="B408" s="16" t="s">
        <v>618</v>
      </c>
      <c r="C408" s="17">
        <f>C404-C406-C407</f>
        <v>3124885.08</v>
      </c>
      <c r="D408" s="17">
        <f>D404-D406-D407</f>
        <v>1915583.34</v>
      </c>
      <c r="E408" s="25">
        <f>D408/C408</f>
        <v>0.61300921184596013</v>
      </c>
    </row>
    <row r="409" spans="1:5" ht="31.5" outlineLevel="1">
      <c r="A409" s="8" t="s">
        <v>588</v>
      </c>
      <c r="B409" s="9" t="s">
        <v>589</v>
      </c>
      <c r="C409" s="28">
        <v>378850</v>
      </c>
      <c r="D409" s="28">
        <v>0</v>
      </c>
      <c r="E409" s="37">
        <f t="shared" si="6"/>
        <v>0</v>
      </c>
    </row>
    <row r="410" spans="1:5" ht="22.5" outlineLevel="7">
      <c r="A410" s="11" t="s">
        <v>590</v>
      </c>
      <c r="B410" s="12" t="s">
        <v>591</v>
      </c>
      <c r="C410" s="29">
        <v>378850</v>
      </c>
      <c r="D410" s="29">
        <v>0</v>
      </c>
      <c r="E410" s="43">
        <f t="shared" si="6"/>
        <v>0</v>
      </c>
    </row>
    <row r="411" spans="1:5" ht="21" outlineLevel="1">
      <c r="A411" s="8" t="s">
        <v>592</v>
      </c>
      <c r="B411" s="9" t="s">
        <v>593</v>
      </c>
      <c r="C411" s="28">
        <v>15000</v>
      </c>
      <c r="D411" s="28">
        <v>15000</v>
      </c>
      <c r="E411" s="37">
        <f t="shared" si="6"/>
        <v>1</v>
      </c>
    </row>
    <row r="412" spans="1:5" ht="22.5" outlineLevel="7">
      <c r="A412" s="11" t="s">
        <v>594</v>
      </c>
      <c r="B412" s="12" t="s">
        <v>595</v>
      </c>
      <c r="C412" s="29">
        <v>15000</v>
      </c>
      <c r="D412" s="29">
        <v>15000</v>
      </c>
      <c r="E412" s="43">
        <f t="shared" si="6"/>
        <v>1</v>
      </c>
    </row>
    <row r="413" spans="1:5" ht="21" outlineLevel="1">
      <c r="A413" s="8" t="s">
        <v>596</v>
      </c>
      <c r="B413" s="9" t="s">
        <v>597</v>
      </c>
      <c r="C413" s="28">
        <v>1850000</v>
      </c>
      <c r="D413" s="28">
        <v>1540000</v>
      </c>
      <c r="E413" s="37">
        <f t="shared" si="6"/>
        <v>0.83243243243243248</v>
      </c>
    </row>
    <row r="414" spans="1:5" ht="22.5" outlineLevel="7">
      <c r="A414" s="11" t="s">
        <v>598</v>
      </c>
      <c r="B414" s="12" t="s">
        <v>599</v>
      </c>
      <c r="C414" s="29">
        <v>410000</v>
      </c>
      <c r="D414" s="29">
        <v>100000</v>
      </c>
      <c r="E414" s="46">
        <f t="shared" si="6"/>
        <v>0.24390243902439024</v>
      </c>
    </row>
    <row r="415" spans="1:5" ht="45" outlineLevel="7">
      <c r="A415" s="11" t="s">
        <v>600</v>
      </c>
      <c r="B415" s="12" t="s">
        <v>601</v>
      </c>
      <c r="C415" s="29">
        <v>1440000</v>
      </c>
      <c r="D415" s="29">
        <v>1440000</v>
      </c>
      <c r="E415" s="47">
        <f t="shared" si="6"/>
        <v>1</v>
      </c>
    </row>
    <row r="416" spans="1:5" outlineLevel="1">
      <c r="A416" s="8" t="s">
        <v>602</v>
      </c>
      <c r="B416" s="9" t="s">
        <v>603</v>
      </c>
      <c r="C416" s="28">
        <v>5100</v>
      </c>
      <c r="D416" s="28">
        <v>4250</v>
      </c>
      <c r="E416" s="37">
        <f t="shared" si="6"/>
        <v>0.83333333333333337</v>
      </c>
    </row>
    <row r="417" spans="1:5" outlineLevel="7">
      <c r="A417" s="11" t="s">
        <v>604</v>
      </c>
      <c r="B417" s="12" t="s">
        <v>605</v>
      </c>
      <c r="C417" s="29">
        <v>5100</v>
      </c>
      <c r="D417" s="29">
        <v>4250</v>
      </c>
      <c r="E417" s="43">
        <f t="shared" si="6"/>
        <v>0.83333333333333337</v>
      </c>
    </row>
    <row r="418" spans="1:5" ht="21" outlineLevel="1">
      <c r="A418" s="8" t="s">
        <v>606</v>
      </c>
      <c r="B418" s="9" t="s">
        <v>607</v>
      </c>
      <c r="C418" s="28">
        <v>875935.08</v>
      </c>
      <c r="D418" s="28">
        <v>356333.34</v>
      </c>
      <c r="E418" s="37">
        <f t="shared" si="6"/>
        <v>0.40680336720844662</v>
      </c>
    </row>
    <row r="419" spans="1:5" ht="22.5" outlineLevel="7">
      <c r="A419" s="11" t="s">
        <v>608</v>
      </c>
      <c r="B419" s="12" t="s">
        <v>609</v>
      </c>
      <c r="C419" s="29">
        <v>875935.08</v>
      </c>
      <c r="D419" s="29">
        <v>356333.34</v>
      </c>
      <c r="E419" s="43">
        <f t="shared" si="6"/>
        <v>0.40680336720844662</v>
      </c>
    </row>
    <row r="420" spans="1:5" ht="12.75" customHeight="1">
      <c r="A420" s="33" t="s">
        <v>1</v>
      </c>
      <c r="B420" s="34"/>
      <c r="C420" s="35">
        <v>2610964886.8699999</v>
      </c>
      <c r="D420" s="35">
        <v>1702437361.4300001</v>
      </c>
      <c r="E420" s="36">
        <f t="shared" si="6"/>
        <v>0.65203380175321546</v>
      </c>
    </row>
  </sheetData>
  <mergeCells count="2"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shepelevich_ga</cp:lastModifiedBy>
  <cp:lastPrinted>2019-11-08T13:13:10Z</cp:lastPrinted>
  <dcterms:created xsi:type="dcterms:W3CDTF">2019-10-03T13:56:49Z</dcterms:created>
  <dcterms:modified xsi:type="dcterms:W3CDTF">2019-11-20T12:03:27Z</dcterms:modified>
</cp:coreProperties>
</file>