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showInkAnnotation="0" defaultThemeVersion="124226"/>
  <xr:revisionPtr revIDLastSave="0" documentId="13_ncr:1_{18AA66C2-C565-423E-95A4-20696A959B8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Входные данные" sheetId="19" r:id="rId1"/>
    <sheet name="форма 2П_действующие" sheetId="20" r:id="rId2"/>
  </sheets>
  <definedNames>
    <definedName name="_ftn1" localSheetId="1">'форма 2П_действующие'!#REF!</definedName>
    <definedName name="_ftn2" localSheetId="1">'форма 2П_действующие'!#REF!</definedName>
    <definedName name="_ftn3" localSheetId="1">'форма 2П_действующие'!#REF!</definedName>
    <definedName name="_ftnref1" localSheetId="1">'форма 2П_действующие'!#REF!</definedName>
    <definedName name="_ftnref2" localSheetId="1">'форма 2П_действующие'!$B$26</definedName>
    <definedName name="_ftnref3" localSheetId="1">'форма 2П_действующие'!$C$26</definedName>
    <definedName name="_Ref346553369" localSheetId="1">'форма 2П_действующие'!#REF!</definedName>
    <definedName name="_xlnm.Print_Titles" localSheetId="1">'форма 2П_действующие'!$5:$6</definedName>
    <definedName name="_xlnm.Print_Area" localSheetId="1">'форма 2П_действующие'!$A$1:$H$159</definedName>
  </definedNames>
  <calcPr calcId="191029"/>
</workbook>
</file>

<file path=xl/calcChain.xml><?xml version="1.0" encoding="utf-8"?>
<calcChain xmlns="http://schemas.openxmlformats.org/spreadsheetml/2006/main">
  <c r="H143" i="20" l="1"/>
  <c r="H142" i="20" s="1"/>
  <c r="H149" i="20" s="1"/>
  <c r="G143" i="20"/>
  <c r="F143" i="20"/>
  <c r="F142" i="20" s="1"/>
  <c r="F149" i="20" s="1"/>
  <c r="E143" i="20"/>
  <c r="E142" i="20" s="1"/>
  <c r="E149" i="20" s="1"/>
  <c r="D143" i="20"/>
  <c r="D142" i="20" s="1"/>
  <c r="D149" i="20" s="1"/>
  <c r="G142" i="20"/>
  <c r="G149" i="20" s="1"/>
  <c r="E59" i="20" l="1"/>
  <c r="E69" i="20"/>
  <c r="F69" i="20"/>
  <c r="G69" i="20"/>
  <c r="H69" i="20"/>
  <c r="F83" i="20"/>
  <c r="D159" i="20" l="1"/>
  <c r="D98" i="20" l="1"/>
  <c r="D132" i="20" l="1"/>
  <c r="H132" i="20"/>
  <c r="G132" i="20"/>
  <c r="F132" i="20"/>
  <c r="E132" i="20"/>
  <c r="H112" i="20"/>
  <c r="G112" i="20"/>
  <c r="F112" i="20"/>
  <c r="E112" i="20"/>
  <c r="H103" i="20"/>
  <c r="G103" i="20"/>
  <c r="F103" i="20"/>
  <c r="E103" i="20"/>
  <c r="H101" i="20"/>
  <c r="G101" i="20"/>
  <c r="F101" i="20"/>
  <c r="E101" i="20"/>
  <c r="H91" i="20"/>
  <c r="G91" i="20"/>
  <c r="F91" i="20"/>
  <c r="E91" i="20"/>
  <c r="H88" i="20"/>
  <c r="G88" i="20"/>
  <c r="F88" i="20"/>
  <c r="E88" i="20"/>
  <c r="H86" i="20"/>
  <c r="G86" i="20"/>
  <c r="F86" i="20"/>
  <c r="E86" i="20"/>
  <c r="H81" i="20"/>
  <c r="G81" i="20"/>
  <c r="F81" i="20"/>
  <c r="E81" i="20"/>
  <c r="H79" i="20"/>
  <c r="G79" i="20"/>
  <c r="F79" i="20"/>
  <c r="E79" i="20"/>
  <c r="H71" i="20"/>
  <c r="G71" i="20"/>
  <c r="F71" i="20"/>
  <c r="E71" i="20"/>
  <c r="H67" i="20"/>
  <c r="G67" i="20"/>
  <c r="F67" i="20"/>
  <c r="E67" i="20"/>
  <c r="H65" i="20"/>
  <c r="G65" i="20"/>
  <c r="F65" i="20"/>
  <c r="E65" i="20"/>
  <c r="H63" i="20"/>
  <c r="G63" i="20"/>
  <c r="F63" i="20"/>
  <c r="E63" i="20"/>
  <c r="H61" i="20"/>
  <c r="G61" i="20"/>
  <c r="F61" i="20"/>
  <c r="E61" i="20"/>
  <c r="H59" i="20"/>
  <c r="G59" i="20"/>
  <c r="F59" i="20"/>
  <c r="H57" i="20"/>
  <c r="G57" i="20"/>
  <c r="F57" i="20"/>
  <c r="E57" i="20"/>
  <c r="H55" i="20"/>
  <c r="G55" i="20"/>
  <c r="F55" i="20"/>
  <c r="E55" i="20"/>
  <c r="H53" i="20"/>
  <c r="G53" i="20"/>
  <c r="F53" i="20"/>
  <c r="E53" i="20"/>
  <c r="H45" i="20"/>
  <c r="G45" i="20"/>
  <c r="F45" i="20"/>
  <c r="E45" i="20"/>
  <c r="H31" i="20"/>
  <c r="G31" i="20"/>
  <c r="F31" i="20"/>
  <c r="E31" i="20"/>
  <c r="H159" i="20" l="1"/>
  <c r="G159" i="20"/>
  <c r="F159" i="20"/>
  <c r="E159" i="20"/>
  <c r="H158" i="20"/>
  <c r="G158" i="20"/>
  <c r="F158" i="20"/>
  <c r="E158" i="20"/>
  <c r="H136" i="20"/>
  <c r="G136" i="20"/>
  <c r="F136" i="20"/>
  <c r="E136" i="20"/>
  <c r="D136" i="20"/>
  <c r="D133" i="20"/>
  <c r="D135" i="20" s="1"/>
  <c r="E133" i="20"/>
  <c r="E135" i="20" s="1"/>
  <c r="H98" i="20"/>
  <c r="G98" i="20"/>
  <c r="F98" i="20"/>
  <c r="E98" i="20"/>
  <c r="D27" i="20"/>
  <c r="D23" i="20" s="1"/>
  <c r="E8" i="20"/>
  <c r="F8" i="20" l="1"/>
  <c r="G8" i="20" s="1"/>
  <c r="D14" i="20"/>
  <c r="E13" i="20"/>
  <c r="E10" i="20"/>
  <c r="E140" i="20"/>
  <c r="D140" i="20"/>
  <c r="G27" i="20"/>
  <c r="F27" i="20"/>
  <c r="E27" i="20"/>
  <c r="E28" i="20" s="1"/>
  <c r="E83" i="20"/>
  <c r="E84" i="20" s="1"/>
  <c r="F14" i="20" l="1"/>
  <c r="F19" i="20" s="1"/>
  <c r="G13" i="20"/>
  <c r="G10" i="20"/>
  <c r="D21" i="20"/>
  <c r="D19" i="20"/>
  <c r="D18" i="20"/>
  <c r="F13" i="20"/>
  <c r="F10" i="20"/>
  <c r="E14" i="20"/>
  <c r="E19" i="20" s="1"/>
  <c r="F84" i="20"/>
  <c r="G28" i="20"/>
  <c r="F28" i="20"/>
  <c r="H27" i="20"/>
  <c r="H28" i="20" s="1"/>
  <c r="F133" i="20"/>
  <c r="F135" i="20" s="1"/>
  <c r="F140" i="20" s="1"/>
  <c r="H8" i="20"/>
  <c r="E21" i="20" l="1"/>
  <c r="F18" i="20"/>
  <c r="F20" i="20" s="1"/>
  <c r="F21" i="20"/>
  <c r="E18" i="20"/>
  <c r="E20" i="20" s="1"/>
  <c r="D20" i="20"/>
  <c r="H14" i="20"/>
  <c r="H18" i="20" s="1"/>
  <c r="H13" i="20"/>
  <c r="H10" i="20"/>
  <c r="G133" i="20"/>
  <c r="G135" i="20" s="1"/>
  <c r="G140" i="20" s="1"/>
  <c r="H133" i="20"/>
  <c r="H135" i="20" s="1"/>
  <c r="H140" i="20" s="1"/>
  <c r="G14" i="20"/>
  <c r="H21" i="20" l="1"/>
  <c r="H19" i="20"/>
  <c r="H20" i="20" s="1"/>
  <c r="H83" i="20"/>
  <c r="G83" i="20"/>
  <c r="G84" i="20" s="1"/>
  <c r="G21" i="20"/>
  <c r="G19" i="20"/>
  <c r="G18" i="20"/>
  <c r="G20" i="20" l="1"/>
  <c r="H84" i="20"/>
  <c r="G26" i="20" l="1"/>
  <c r="F26" i="20"/>
  <c r="E23" i="20"/>
  <c r="E24" i="20" s="1"/>
  <c r="H23" i="20"/>
  <c r="H26" i="20"/>
  <c r="F23" i="20"/>
  <c r="E26" i="20"/>
  <c r="G23" i="20"/>
  <c r="G24" i="20" l="1"/>
  <c r="F24" i="20"/>
  <c r="H24" i="20"/>
</calcChain>
</file>

<file path=xl/sharedStrings.xml><?xml version="1.0" encoding="utf-8"?>
<sst xmlns="http://schemas.openxmlformats.org/spreadsheetml/2006/main" count="457" uniqueCount="254">
  <si>
    <t>№ п/п</t>
  </si>
  <si>
    <t>Наименование, раздела, показателя</t>
  </si>
  <si>
    <t>Единица измерения</t>
  </si>
  <si>
    <t>Отчет</t>
  </si>
  <si>
    <t>Прогноз</t>
  </si>
  <si>
    <t>I</t>
  </si>
  <si>
    <t>Демографические показатели</t>
  </si>
  <si>
    <t>%</t>
  </si>
  <si>
    <t>В том числе:</t>
  </si>
  <si>
    <t>Человек</t>
  </si>
  <si>
    <t>Общий коэффициент рождаемости</t>
  </si>
  <si>
    <t>Общий коэффициент смертности</t>
  </si>
  <si>
    <t>Коэффициент естественного прироста (убыли)</t>
  </si>
  <si>
    <t>Коэффициент миграционного прироста (убыли)</t>
  </si>
  <si>
    <t>II</t>
  </si>
  <si>
    <t>III</t>
  </si>
  <si>
    <t>Промышленное производство</t>
  </si>
  <si>
    <t>% к предыдущему году</t>
  </si>
  <si>
    <t>IV</t>
  </si>
  <si>
    <t>Сельское хозяйство</t>
  </si>
  <si>
    <t>V</t>
  </si>
  <si>
    <t>VI</t>
  </si>
  <si>
    <t>Потребительский рынок</t>
  </si>
  <si>
    <t>VII</t>
  </si>
  <si>
    <t>Инвестиции</t>
  </si>
  <si>
    <t>Строительство</t>
  </si>
  <si>
    <t>Привлеченные средства</t>
  </si>
  <si>
    <t>VIII</t>
  </si>
  <si>
    <t xml:space="preserve">Кв. метров общей площади </t>
  </si>
  <si>
    <t>Кв. метров общей площади на 1 чел.</t>
  </si>
  <si>
    <t>IX</t>
  </si>
  <si>
    <t>Транспорт</t>
  </si>
  <si>
    <t>Собственные (налоговые и неналоговые)</t>
  </si>
  <si>
    <t>Рынок труда и занятость населения</t>
  </si>
  <si>
    <t>Численность занятых в экономике (среднегодовая)</t>
  </si>
  <si>
    <t>Уровень зарегистрированной безработицы (на конец года)</t>
  </si>
  <si>
    <t>Численность безработных, зарегистрированных в органах государственной службы занятости (на конец года)</t>
  </si>
  <si>
    <t>Количество вакансий, заявленных предприятиями, в  центры занятости населения  (на конец года)</t>
  </si>
  <si>
    <t>Единиц</t>
  </si>
  <si>
    <t>1.1</t>
  </si>
  <si>
    <t>1.2</t>
  </si>
  <si>
    <t>1.3</t>
  </si>
  <si>
    <t>1.4</t>
  </si>
  <si>
    <t>1.5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</si>
  <si>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</si>
  <si>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</si>
  <si>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</si>
  <si>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</si>
  <si>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</si>
  <si>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</si>
  <si>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</si>
  <si>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</si>
  <si>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</si>
  <si>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</si>
  <si>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</si>
  <si>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</si>
  <si>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</si>
  <si>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</si>
  <si>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2.1</t>
  </si>
  <si>
    <t>2.2</t>
  </si>
  <si>
    <t>2.3</t>
  </si>
  <si>
    <t>2.4</t>
  </si>
  <si>
    <t>1.1.2</t>
  </si>
  <si>
    <t>2.5</t>
  </si>
  <si>
    <t>2.6</t>
  </si>
  <si>
    <t>2.7</t>
  </si>
  <si>
    <t>2.8</t>
  </si>
  <si>
    <t>2.9</t>
  </si>
  <si>
    <t>2.10</t>
  </si>
  <si>
    <t>Число родившихся (без учета мертворожденных)</t>
  </si>
  <si>
    <t>Число умерших</t>
  </si>
  <si>
    <t>2</t>
  </si>
  <si>
    <t>3</t>
  </si>
  <si>
    <t>4</t>
  </si>
  <si>
    <t>5</t>
  </si>
  <si>
    <t>3.2.1</t>
  </si>
  <si>
    <t>Введено в действие жилых домов на территории муниципального образования</t>
  </si>
  <si>
    <t xml:space="preserve">Объем платных услуг населению </t>
  </si>
  <si>
    <t>6</t>
  </si>
  <si>
    <t>7</t>
  </si>
  <si>
    <t>8</t>
  </si>
  <si>
    <t>километр</t>
  </si>
  <si>
    <t>Муниципальный долг</t>
  </si>
  <si>
    <t>Собственные средства предприятий</t>
  </si>
  <si>
    <t>Миграционный прирост (-убыль)</t>
  </si>
  <si>
    <t>1.1.1</t>
  </si>
  <si>
    <t>Протяженность автодорог общего пользования местного значения (на конец года)</t>
  </si>
  <si>
    <t>Оценка</t>
  </si>
  <si>
    <t>Численность населения среднегодовая</t>
  </si>
  <si>
    <t>Продукция растениеводства</t>
  </si>
  <si>
    <t>Продукция животноводства</t>
  </si>
  <si>
    <t>Раздел А: сельское, лесное хозяйство, охота, рыболовство и рыбоводство</t>
  </si>
  <si>
    <t>Раздел В: добыча полезных ископаемых</t>
  </si>
  <si>
    <t>Раздел С: обрабатывающие производства</t>
  </si>
  <si>
    <t>Раздел D: Обеспечение электрической энергией, газом и паром; кондиционирование воздуха</t>
  </si>
  <si>
    <t>Раздел Е: Водоснабжение; водоотведение, организация сбора и утилизации отходов, деятельность по ликвидации загрязнений</t>
  </si>
  <si>
    <t>Раздел F: строительство</t>
  </si>
  <si>
    <t>Раздел G: Торговля оптовая и розничная; ремонт автотранспортных средств и мотоциклов</t>
  </si>
  <si>
    <t>Раздел I: Деятельность гостиниц и предприятий общественного питания</t>
  </si>
  <si>
    <t>Раздел H: Транспортировка и хранение</t>
  </si>
  <si>
    <t>Раздел J: Деятельность в области информации и связи</t>
  </si>
  <si>
    <t>Раздел K: Деятельность финансовая и страховая</t>
  </si>
  <si>
    <t>Раздел L: Деятельность по операциям с недвижимым имуществом</t>
  </si>
  <si>
    <t>Раздел M: Деятельность профессиональная, научная и техническая</t>
  </si>
  <si>
    <t>Раздел N: Деятельность административная и сопутствующие дополнительные услуги</t>
  </si>
  <si>
    <t>Раздел O: Государственное управление и обеспечение военной безопасности; социальное обеспечение</t>
  </si>
  <si>
    <t>Раздел P: Образование</t>
  </si>
  <si>
    <t>Раздел Q: Деятельность в области здравоохранения и социальных услуг</t>
  </si>
  <si>
    <t>Раздел R: Деятельность в области культуры, спорта, организации досуга и развлечений</t>
  </si>
  <si>
    <t>Раздел S: Предоставление прочих видов услуг</t>
  </si>
  <si>
    <t>Безвозмездные поступления</t>
  </si>
  <si>
    <t>Среднесписочная численность работников организаций (без внешних совместителей)</t>
  </si>
  <si>
    <t>Отгружено товаров собственного производства, выполнено работ и услуг собственными силами (без субъектов малого предпринимательства), всего</t>
  </si>
  <si>
    <t>Производство пищевых продуктов (группировка 10)</t>
  </si>
  <si>
    <t>Производство напитков (группировка 11)</t>
  </si>
  <si>
    <t>Производство табачных изделий (группировка 12)</t>
  </si>
  <si>
    <t>Производство текстильных изделий (группировка 13)</t>
  </si>
  <si>
    <t>Производство одежды (группировка 14)</t>
  </si>
  <si>
    <t>Производство кожи и изделий из кожи (группировка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</si>
  <si>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(группировка 16)</t>
  </si>
  <si>
    <t>Производство бумаги и бумажных изделий (группировка 17)</t>
  </si>
  <si>
    <t>Деятельность полиграфическая и копирование носителей информации (группировка 18)</t>
  </si>
  <si>
    <t>Производство кокса и нефтепродуктов (группировка 19)</t>
  </si>
  <si>
    <t>Производство химических веществ и химических продуктов (группировка 20)</t>
  </si>
  <si>
    <t>Производство лекарственных средств и материалов, применяемых в медицинских целях (группировка 21)</t>
  </si>
  <si>
    <t>Производство резиновых и пластмассовых изделий (группировка 22)</t>
  </si>
  <si>
    <t>Производство прочей неметаллической минеральной продукции (группировка 23)</t>
  </si>
  <si>
    <t>Производство металлургическое (группировка 24)</t>
  </si>
  <si>
    <t>3.15</t>
  </si>
  <si>
    <t>Производство готовых металлических изделий, кроме машин и оборудования (группировка 25)</t>
  </si>
  <si>
    <t>3.16</t>
  </si>
  <si>
    <t>3.17</t>
  </si>
  <si>
    <t>Производство компьютеров, электронных и  оптических изделий (группировка 26)</t>
  </si>
  <si>
    <t>3.18</t>
  </si>
  <si>
    <t>Производство электрического оборудования (группировка 27)</t>
  </si>
  <si>
    <t>3.19</t>
  </si>
  <si>
    <t>Производство машин и оборудования, не включенных в другие группировки (группировка 28)</t>
  </si>
  <si>
    <t>3.20</t>
  </si>
  <si>
    <t>Производство автотранспортных средств, прицепов и полуприцепов (группировка 29)</t>
  </si>
  <si>
    <t>3.21</t>
  </si>
  <si>
    <t>Производство прочих транспортных средств и оборудования (группировка 30)</t>
  </si>
  <si>
    <t>3.22</t>
  </si>
  <si>
    <t>Производство мебели (группировка 31)</t>
  </si>
  <si>
    <t>3.23</t>
  </si>
  <si>
    <t>Производство прочих готовых изделий (группировка 32)</t>
  </si>
  <si>
    <t>3.24</t>
  </si>
  <si>
    <t>Ремонт и монтаж машин и оборудования (группировка 33)</t>
  </si>
  <si>
    <t>1</t>
  </si>
  <si>
    <t>9</t>
  </si>
  <si>
    <t>10</t>
  </si>
  <si>
    <t>11</t>
  </si>
  <si>
    <t>12</t>
  </si>
  <si>
    <t>Добыча полезных ископаемых (раздел В)</t>
  </si>
  <si>
    <t xml:space="preserve">Инвестиции в основной капитал по источникам финансирования, всего: </t>
  </si>
  <si>
    <t>Объем работ, выполненных по виду деятельности "Строительство" (раздел F)</t>
  </si>
  <si>
    <t xml:space="preserve">Общая площадь жилых помещений, приходящаяся в среднем на одного жителя </t>
  </si>
  <si>
    <t>Рублей</t>
  </si>
  <si>
    <t>в % к предыдущему году</t>
  </si>
  <si>
    <t>Наименование вида экономической деятельности</t>
  </si>
  <si>
    <t>Обрабатывающие производства (Раздел С)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</si>
  <si>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</si>
  <si>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утилизации отходов, деятельность по ликвидации загрязнений (Раздел Е)</t>
  </si>
  <si>
    <t>Индекс потребительских цен на продукцию общественного питания</t>
  </si>
  <si>
    <t>Инвестиций в основной капитал (капитальные вложения), дефлятор</t>
  </si>
  <si>
    <t>Строительство, дефлятор</t>
  </si>
  <si>
    <t>Индекс потребительских цен на товары</t>
  </si>
  <si>
    <t>Индекс потребительских цен на услуги</t>
  </si>
  <si>
    <t>Индекс потребительских цен в среднем за год</t>
  </si>
  <si>
    <t xml:space="preserve">  Растениеводство</t>
  </si>
  <si>
    <t xml:space="preserve">  Животноводство</t>
  </si>
  <si>
    <t>Распределение инвестиций в основной капитал по видам экономической деятельности: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</si>
  <si>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</si>
  <si>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</si>
  <si>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</si>
  <si>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</si>
  <si>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</si>
  <si>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</si>
  <si>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</si>
  <si>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</si>
  <si>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</si>
  <si>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 xml:space="preserve">Продукция сельского хозяйства </t>
  </si>
  <si>
    <t>Среднемесячная номинальная начисленная заработная плата в целом по муниципальному образованию</t>
  </si>
  <si>
    <t>Фонд начисленной заработной платы всех работников по муниципальному образованию</t>
  </si>
  <si>
    <t>Налоговые доходы</t>
  </si>
  <si>
    <t>Неналоговые доходы</t>
  </si>
  <si>
    <t xml:space="preserve">Прогноз индексов-дефляторов по видам экономической деятельности и индексов потребительских цен по товарам и услугам, </t>
  </si>
  <si>
    <t xml:space="preserve">Оборот розничной торговли </t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</si>
  <si>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Добыча полезных ископаемых</t>
    </r>
    <r>
      <rPr>
        <sz val="12"/>
        <rFont val="Times New Roman"/>
        <family val="1"/>
        <charset val="204"/>
      </rPr>
      <t xml:space="preserve">" </t>
    </r>
    <r>
      <rPr>
        <b/>
        <sz val="12"/>
        <rFont val="Times New Roman"/>
        <family val="1"/>
        <charset val="204"/>
      </rPr>
      <t>(раздел В)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</si>
  <si>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Обрабатывающие производства" (Раздел С)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</si>
  <si>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</t>
    </r>
    <r>
      <rPr>
        <b/>
        <sz val="12"/>
        <rFont val="Times New Roman"/>
        <family val="1"/>
        <charset val="204"/>
      </rPr>
      <t xml:space="preserve"> "Обеспечение электрической энергией, газом и паром; кондиционирование воздуха" (Раздел D)</t>
    </r>
  </si>
  <si>
    <r>
      <t>Объем отгруженных товаров собственного производства, выполненных работ и услуг собственными силами по виду экономической деятельности "</t>
    </r>
    <r>
      <rPr>
        <b/>
        <sz val="12"/>
        <rFont val="Times New Roman"/>
        <family val="1"/>
        <charset val="204"/>
      </rPr>
      <t>Водоснабжение; водоотведение, организация сбора и утилизации отходов, деятельность по ликвидации загрязнений" (Раздел Е)</t>
    </r>
  </si>
  <si>
    <r>
      <t>Удельный вес автомобильных дорог</t>
    </r>
    <r>
      <rPr>
        <sz val="12"/>
        <color rgb="FFFF0000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 твердым покрытием в общей протяженности автомобильных дорог общего пользования (на конец года)</t>
    </r>
  </si>
  <si>
    <t>Промышленное производство - всего (разделв В,C,D,E)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</si>
  <si>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</si>
  <si>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</si>
  <si>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</si>
  <si>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</si>
  <si>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</si>
  <si>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</si>
  <si>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</si>
  <si>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</si>
  <si>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</si>
  <si>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</si>
  <si>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</si>
  <si>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</si>
  <si>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</si>
  <si>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</si>
  <si>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</si>
  <si>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</si>
  <si>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</si>
  <si>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</si>
  <si>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</si>
  <si>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</si>
  <si>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</si>
  <si>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</si>
  <si>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</si>
  <si>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</si>
  <si>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Протяженность автодорог общего пользования местного значения с твердым покрытием,  (на конец года)</t>
  </si>
  <si>
    <t>в том числе: городское</t>
  </si>
  <si>
    <t xml:space="preserve">                      сельское</t>
  </si>
  <si>
    <t xml:space="preserve">      Бюджетные средства</t>
  </si>
  <si>
    <t xml:space="preserve">          из бюджета муниципального образования</t>
  </si>
  <si>
    <t xml:space="preserve">          из областного бюджета</t>
  </si>
  <si>
    <t xml:space="preserve">          из федерального бюджета</t>
  </si>
  <si>
    <t xml:space="preserve">      Прочие</t>
  </si>
  <si>
    <t>Численность населения трудоспособного возраста (на 1 января года)</t>
  </si>
  <si>
    <t>Численность населения старше трудоспособного возраста (на 1 января года)</t>
  </si>
  <si>
    <t>Численность населения младше трудоспособного возраста (на 1 января года)</t>
  </si>
  <si>
    <t>Численность населения (на 1 января года)</t>
  </si>
  <si>
    <t>Количество малых и средних предприятий, включая микропредприятия (на конец года)</t>
  </si>
  <si>
    <t>единиц</t>
  </si>
  <si>
    <t>Оборот малых и средних предприятий, включая микропредприятия</t>
  </si>
  <si>
    <t xml:space="preserve">в том числе индивидуальных жилых домов </t>
  </si>
  <si>
    <t>человек</t>
  </si>
  <si>
    <t>млн руб.</t>
  </si>
  <si>
    <t>чел. на 1 тыс. чел. населения</t>
  </si>
  <si>
    <t>X</t>
  </si>
  <si>
    <t>3.2.2</t>
  </si>
  <si>
    <t>3.2.1.1</t>
  </si>
  <si>
    <t>3.2.1.2</t>
  </si>
  <si>
    <t>3.2.1.3</t>
  </si>
  <si>
    <t>Малое и среднее предпринимательство</t>
  </si>
  <si>
    <t>Среднесписочная численность работников на предприятиях малого и среднего предпринимательства (включая микропредприятия)</t>
  </si>
  <si>
    <t xml:space="preserve">Консолидированный бюджет муниципального образования </t>
  </si>
  <si>
    <t>Расходы консолидированного бюджета муниципального образования, всего</t>
  </si>
  <si>
    <t>Дефицит/профицит (-/+) консолидированного бюджета муниципального образования</t>
  </si>
  <si>
    <t>Доходы консолидированного бюджета муниципального образования, всего</t>
  </si>
  <si>
    <t xml:space="preserve">    в том числе муниципальные программы</t>
  </si>
  <si>
    <t>Инвестиции в основной капитал</t>
  </si>
  <si>
    <t>% к предыдущему году в действующих ценах</t>
  </si>
  <si>
    <t xml:space="preserve">   в том числе по основным видам обрабатывающих производств:</t>
  </si>
  <si>
    <t>Оборот общественного питания</t>
  </si>
  <si>
    <t>на 2025-2027 годы</t>
  </si>
  <si>
    <t xml:space="preserve">Основные показатели прогноза социально-экономического развития Кировского муниципального района  Ленинградской области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</si>
</sst>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_)"/>
    <numFmt numFmtId="166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Courier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165" fontId="3" fillId="0" borderId="0"/>
    <xf numFmtId="0" fontId="2" fillId="0" borderId="0"/>
    <xf numFmtId="165" fontId="3" fillId="0" borderId="0"/>
  </cellStyleXfs>
  <cellXfs count="73"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2" borderId="0" xfId="0" applyFont="1" applyFill="1"/>
    <xf numFmtId="49" fontId="9" fillId="2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 inden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wrapText="1"/>
    </xf>
    <xf numFmtId="0" fontId="5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6">
    <cellStyle name="Обычный" xfId="0" builtinId="0"/>
    <cellStyle name="Обычный 100" xfId="4" xr:uid="{00000000-0005-0000-0000-000001000000}"/>
    <cellStyle name="Обычный 2" xfId="1" xr:uid="{00000000-0005-0000-0000-000002000000}"/>
    <cellStyle name="Обычный 25 2" xfId="3" xr:uid="{00000000-0005-0000-0000-000003000000}"/>
    <cellStyle name="Обычный 3" xfId="2" xr:uid="{00000000-0005-0000-0000-000004000000}"/>
    <cellStyle name="Обычный 4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50"/>
  <sheetViews>
    <sheetView topLeftCell="A34" zoomScaleNormal="100" workbookViewId="0">
      <selection activeCell="J44" sqref="J44"/>
    </sheetView>
  </sheetViews>
  <sheetFormatPr defaultColWidth="9.140625" defaultRowHeight="15.75" x14ac:dyDescent="0.25"/>
  <cols>
    <col min="1" max="1" width="12.140625" style="1" customWidth="1"/>
    <col min="2" max="2" width="69.5703125" style="24" customWidth="1"/>
    <col min="3" max="6" width="11.5703125" style="1" customWidth="1"/>
    <col min="7" max="16384" width="9.140625" style="1"/>
  </cols>
  <sheetData>
    <row r="2" spans="1:12" ht="38.25" customHeight="1" x14ac:dyDescent="0.3">
      <c r="A2" s="43" t="s">
        <v>185</v>
      </c>
      <c r="B2" s="43"/>
      <c r="C2" s="43"/>
      <c r="D2" s="43"/>
      <c r="E2" s="43"/>
      <c r="F2" s="43"/>
    </row>
    <row r="3" spans="1:12" ht="18.75" x14ac:dyDescent="0.3">
      <c r="A3" s="44" t="s">
        <v>157</v>
      </c>
      <c r="B3" s="44"/>
      <c r="C3" s="44"/>
      <c r="D3" s="44"/>
      <c r="E3" s="44"/>
      <c r="F3" s="44"/>
    </row>
    <row r="4" spans="1:12" x14ac:dyDescent="0.25">
      <c r="A4" s="24"/>
      <c r="B4" s="17"/>
      <c r="C4" s="17"/>
      <c r="D4" s="17"/>
      <c r="E4" s="17"/>
      <c r="F4" s="17"/>
      <c r="G4" s="40"/>
      <c r="H4" s="40"/>
      <c r="I4" s="40"/>
      <c r="J4" s="40"/>
      <c r="K4" s="40"/>
      <c r="L4" s="40"/>
    </row>
    <row r="5" spans="1:12" x14ac:dyDescent="0.25">
      <c r="A5" s="45" t="s">
        <v>0</v>
      </c>
      <c r="B5" s="45" t="s">
        <v>158</v>
      </c>
      <c r="C5" s="3" t="s">
        <v>87</v>
      </c>
      <c r="D5" s="46" t="s">
        <v>4</v>
      </c>
      <c r="E5" s="47"/>
      <c r="F5" s="48"/>
      <c r="G5" s="40"/>
      <c r="H5" s="40"/>
      <c r="I5" s="40"/>
      <c r="J5" s="40"/>
      <c r="K5" s="40"/>
      <c r="L5" s="40"/>
    </row>
    <row r="6" spans="1:12" x14ac:dyDescent="0.25">
      <c r="A6" s="45"/>
      <c r="B6" s="45"/>
      <c r="C6" s="3">
        <v>2024</v>
      </c>
      <c r="D6" s="4">
        <v>2025</v>
      </c>
      <c r="E6" s="4">
        <v>2026</v>
      </c>
      <c r="F6" s="4">
        <v>2027</v>
      </c>
      <c r="G6" s="40"/>
      <c r="H6" s="40"/>
      <c r="I6" s="40"/>
      <c r="J6" s="40"/>
      <c r="K6" s="40"/>
      <c r="L6" s="40"/>
    </row>
    <row r="7" spans="1:12" x14ac:dyDescent="0.25">
      <c r="A7" s="12" t="s">
        <v>15</v>
      </c>
      <c r="B7" s="20" t="s">
        <v>16</v>
      </c>
      <c r="C7" s="29"/>
      <c r="D7" s="29"/>
      <c r="E7" s="29"/>
      <c r="F7" s="29"/>
      <c r="G7" s="40"/>
      <c r="H7" s="40"/>
      <c r="I7" s="40"/>
      <c r="J7" s="40"/>
      <c r="K7" s="40"/>
      <c r="L7" s="40"/>
    </row>
    <row r="8" spans="1:12" x14ac:dyDescent="0.25">
      <c r="A8" s="15" t="s">
        <v>147</v>
      </c>
      <c r="B8" s="21" t="s">
        <v>192</v>
      </c>
      <c r="C8" s="42">
        <v>109.76</v>
      </c>
      <c r="D8" s="42">
        <v>104.74</v>
      </c>
      <c r="E8" s="42">
        <v>103.47</v>
      </c>
      <c r="F8" s="42">
        <v>103.32</v>
      </c>
      <c r="G8" s="40"/>
      <c r="H8" s="40"/>
      <c r="I8" s="40"/>
      <c r="J8" s="40"/>
      <c r="K8" s="40"/>
      <c r="L8" s="40"/>
    </row>
    <row r="9" spans="1:12" x14ac:dyDescent="0.25">
      <c r="A9" s="15" t="s">
        <v>40</v>
      </c>
      <c r="B9" s="21" t="s">
        <v>152</v>
      </c>
      <c r="C9" s="42">
        <v>111.61</v>
      </c>
      <c r="D9" s="42">
        <v>104.78</v>
      </c>
      <c r="E9" s="42">
        <v>102.57</v>
      </c>
      <c r="F9" s="42">
        <v>102.45</v>
      </c>
      <c r="G9" s="40"/>
      <c r="H9" s="40"/>
      <c r="I9" s="40"/>
      <c r="J9" s="40"/>
      <c r="K9" s="40"/>
      <c r="L9" s="40"/>
    </row>
    <row r="10" spans="1:12" x14ac:dyDescent="0.25">
      <c r="A10" s="30" t="s">
        <v>41</v>
      </c>
      <c r="B10" s="21" t="s">
        <v>159</v>
      </c>
      <c r="C10" s="42">
        <v>109.52864506296503</v>
      </c>
      <c r="D10" s="42">
        <v>104.58312353323031</v>
      </c>
      <c r="E10" s="42">
        <v>103.76055290270411</v>
      </c>
      <c r="F10" s="42">
        <v>103.58604947958791</v>
      </c>
      <c r="G10" s="40"/>
      <c r="H10" s="40"/>
      <c r="I10" s="40"/>
      <c r="J10" s="40"/>
      <c r="K10" s="40"/>
      <c r="L10" s="40"/>
    </row>
    <row r="11" spans="1:12" x14ac:dyDescent="0.25">
      <c r="A11" s="7"/>
      <c r="B11" s="21" t="s">
        <v>8</v>
      </c>
      <c r="C11" s="41"/>
      <c r="D11" s="41"/>
      <c r="E11" s="41"/>
      <c r="F11" s="41"/>
    </row>
    <row r="12" spans="1:12" x14ac:dyDescent="0.25">
      <c r="A12" s="7" t="s">
        <v>193</v>
      </c>
      <c r="B12" s="16" t="s">
        <v>113</v>
      </c>
      <c r="C12" s="42">
        <v>106.62452882512304</v>
      </c>
      <c r="D12" s="42">
        <v>102.98334679773096</v>
      </c>
      <c r="E12" s="42">
        <v>102.9795114896142</v>
      </c>
      <c r="F12" s="42">
        <v>102.9396395378666</v>
      </c>
    </row>
    <row r="13" spans="1:12" x14ac:dyDescent="0.25">
      <c r="A13" s="7" t="s">
        <v>194</v>
      </c>
      <c r="B13" s="16" t="s">
        <v>114</v>
      </c>
      <c r="C13" s="42">
        <v>106.62452882512304</v>
      </c>
      <c r="D13" s="42">
        <v>102.98334679773096</v>
      </c>
      <c r="E13" s="42">
        <v>102.9795114896142</v>
      </c>
      <c r="F13" s="42">
        <v>102.9396395378666</v>
      </c>
    </row>
    <row r="14" spans="1:12" x14ac:dyDescent="0.25">
      <c r="A14" s="7" t="s">
        <v>195</v>
      </c>
      <c r="B14" s="16" t="s">
        <v>115</v>
      </c>
      <c r="C14" s="42">
        <v>106.62452882512304</v>
      </c>
      <c r="D14" s="42">
        <v>102.98334679773096</v>
      </c>
      <c r="E14" s="42">
        <v>102.9795114896142</v>
      </c>
      <c r="F14" s="42">
        <v>102.9396395378666</v>
      </c>
    </row>
    <row r="15" spans="1:12" x14ac:dyDescent="0.25">
      <c r="A15" s="7" t="s">
        <v>196</v>
      </c>
      <c r="B15" s="16" t="s">
        <v>116</v>
      </c>
      <c r="C15" s="42">
        <v>106.30622181337766</v>
      </c>
      <c r="D15" s="42">
        <v>102.9286196759507</v>
      </c>
      <c r="E15" s="42">
        <v>103.58865127037538</v>
      </c>
      <c r="F15" s="42">
        <v>103.60929802579935</v>
      </c>
    </row>
    <row r="16" spans="1:12" x14ac:dyDescent="0.25">
      <c r="A16" s="7" t="s">
        <v>197</v>
      </c>
      <c r="B16" s="16" t="s">
        <v>117</v>
      </c>
      <c r="C16" s="42">
        <v>106.30622181337766</v>
      </c>
      <c r="D16" s="42">
        <v>102.9286196759507</v>
      </c>
      <c r="E16" s="42">
        <v>103.58865127037538</v>
      </c>
      <c r="F16" s="42">
        <v>103.60929802579935</v>
      </c>
    </row>
    <row r="17" spans="1:6" x14ac:dyDescent="0.25">
      <c r="A17" s="7" t="s">
        <v>198</v>
      </c>
      <c r="B17" s="16" t="s">
        <v>118</v>
      </c>
      <c r="C17" s="42">
        <v>106.30622181337766</v>
      </c>
      <c r="D17" s="42">
        <v>102.9286196759507</v>
      </c>
      <c r="E17" s="42">
        <v>103.58865127037538</v>
      </c>
      <c r="F17" s="42">
        <v>103.60929802579935</v>
      </c>
    </row>
    <row r="18" spans="1:6" ht="47.25" x14ac:dyDescent="0.25">
      <c r="A18" s="7" t="s">
        <v>199</v>
      </c>
      <c r="B18" s="16" t="s">
        <v>119</v>
      </c>
      <c r="C18" s="42">
        <v>111.5040248003706</v>
      </c>
      <c r="D18" s="42">
        <v>103.63596259088868</v>
      </c>
      <c r="E18" s="42">
        <v>104.4954290051719</v>
      </c>
      <c r="F18" s="42">
        <v>103.44502869195682</v>
      </c>
    </row>
    <row r="19" spans="1:6" x14ac:dyDescent="0.25">
      <c r="A19" s="7" t="s">
        <v>200</v>
      </c>
      <c r="B19" s="16" t="s">
        <v>120</v>
      </c>
      <c r="C19" s="42">
        <v>114.23236034863611</v>
      </c>
      <c r="D19" s="42">
        <v>101.90675262887345</v>
      </c>
      <c r="E19" s="42">
        <v>103.5611049654096</v>
      </c>
      <c r="F19" s="42">
        <v>103.24694668786887</v>
      </c>
    </row>
    <row r="20" spans="1:6" ht="31.5" x14ac:dyDescent="0.25">
      <c r="A20" s="7" t="s">
        <v>201</v>
      </c>
      <c r="B20" s="16" t="s">
        <v>121</v>
      </c>
      <c r="C20" s="42">
        <v>109.76</v>
      </c>
      <c r="D20" s="42">
        <v>104.74</v>
      </c>
      <c r="E20" s="42">
        <v>103.47</v>
      </c>
      <c r="F20" s="42">
        <v>103.32</v>
      </c>
    </row>
    <row r="21" spans="1:6" x14ac:dyDescent="0.25">
      <c r="A21" s="7" t="s">
        <v>202</v>
      </c>
      <c r="B21" s="16" t="s">
        <v>122</v>
      </c>
      <c r="C21" s="42">
        <v>109.74701629552651</v>
      </c>
      <c r="D21" s="42">
        <v>104.24794898980763</v>
      </c>
      <c r="E21" s="42">
        <v>102.83762296080128</v>
      </c>
      <c r="F21" s="42">
        <v>102.74364684567891</v>
      </c>
    </row>
    <row r="22" spans="1:6" ht="31.5" x14ac:dyDescent="0.25">
      <c r="A22" s="7" t="s">
        <v>203</v>
      </c>
      <c r="B22" s="16" t="s">
        <v>123</v>
      </c>
      <c r="C22" s="42">
        <v>109.33092171778289</v>
      </c>
      <c r="D22" s="42">
        <v>105.43059595284348</v>
      </c>
      <c r="E22" s="42">
        <v>104.42212597190976</v>
      </c>
      <c r="F22" s="42">
        <v>104.25990490108919</v>
      </c>
    </row>
    <row r="23" spans="1:6" ht="31.5" x14ac:dyDescent="0.25">
      <c r="A23" s="7" t="s">
        <v>204</v>
      </c>
      <c r="B23" s="16" t="s">
        <v>124</v>
      </c>
      <c r="C23" s="42">
        <v>109.33092171778289</v>
      </c>
      <c r="D23" s="42">
        <v>105.43059595284348</v>
      </c>
      <c r="E23" s="42">
        <v>104.42212597190976</v>
      </c>
      <c r="F23" s="42">
        <v>104.25990490108919</v>
      </c>
    </row>
    <row r="24" spans="1:6" ht="31.5" x14ac:dyDescent="0.25">
      <c r="A24" s="7" t="s">
        <v>205</v>
      </c>
      <c r="B24" s="16" t="s">
        <v>125</v>
      </c>
      <c r="C24" s="42">
        <v>109.33092171778289</v>
      </c>
      <c r="D24" s="42">
        <v>105.43059595284348</v>
      </c>
      <c r="E24" s="42">
        <v>104.42212597190976</v>
      </c>
      <c r="F24" s="42">
        <v>104.25990490108919</v>
      </c>
    </row>
    <row r="25" spans="1:6" ht="31.5" x14ac:dyDescent="0.25">
      <c r="A25" s="7" t="s">
        <v>206</v>
      </c>
      <c r="B25" s="16" t="s">
        <v>126</v>
      </c>
      <c r="C25" s="42">
        <v>109.41212605830826</v>
      </c>
      <c r="D25" s="42">
        <v>104.50577042858029</v>
      </c>
      <c r="E25" s="42">
        <v>104.41753265805782</v>
      </c>
      <c r="F25" s="42">
        <v>103.89261871399896</v>
      </c>
    </row>
    <row r="26" spans="1:6" x14ac:dyDescent="0.25">
      <c r="A26" s="7" t="s">
        <v>207</v>
      </c>
      <c r="B26" s="16" t="s">
        <v>127</v>
      </c>
      <c r="C26" s="42">
        <v>108.95393819857173</v>
      </c>
      <c r="D26" s="42">
        <v>104.59970662233373</v>
      </c>
      <c r="E26" s="42">
        <v>104.42619715298787</v>
      </c>
      <c r="F26" s="42">
        <v>104.18642016701412</v>
      </c>
    </row>
    <row r="27" spans="1:6" ht="31.5" x14ac:dyDescent="0.25">
      <c r="A27" s="7" t="s">
        <v>208</v>
      </c>
      <c r="B27" s="16" t="s">
        <v>129</v>
      </c>
      <c r="C27" s="42">
        <v>113.01049297600562</v>
      </c>
      <c r="D27" s="42">
        <v>103.55230129541629</v>
      </c>
      <c r="E27" s="42">
        <v>104.43694743067356</v>
      </c>
      <c r="F27" s="42">
        <v>103.82855950060856</v>
      </c>
    </row>
    <row r="28" spans="1:6" ht="31.5" x14ac:dyDescent="0.25">
      <c r="A28" s="7" t="s">
        <v>209</v>
      </c>
      <c r="B28" s="16" t="s">
        <v>132</v>
      </c>
      <c r="C28" s="42">
        <v>108.75668404292173</v>
      </c>
      <c r="D28" s="42">
        <v>106.17092804501536</v>
      </c>
      <c r="E28" s="42">
        <v>104.20084527980846</v>
      </c>
      <c r="F28" s="42">
        <v>104.0486113498621</v>
      </c>
    </row>
    <row r="29" spans="1:6" x14ac:dyDescent="0.25">
      <c r="A29" s="7" t="s">
        <v>210</v>
      </c>
      <c r="B29" s="16" t="s">
        <v>134</v>
      </c>
      <c r="C29" s="42">
        <v>108.75668404292173</v>
      </c>
      <c r="D29" s="42">
        <v>106.17092804501536</v>
      </c>
      <c r="E29" s="42">
        <v>104.20084527980846</v>
      </c>
      <c r="F29" s="42">
        <v>104.0486113498621</v>
      </c>
    </row>
    <row r="30" spans="1:6" ht="31.5" x14ac:dyDescent="0.25">
      <c r="A30" s="7" t="s">
        <v>211</v>
      </c>
      <c r="B30" s="16" t="s">
        <v>136</v>
      </c>
      <c r="C30" s="42">
        <v>108.75668404292173</v>
      </c>
      <c r="D30" s="42">
        <v>106.17092804501536</v>
      </c>
      <c r="E30" s="42">
        <v>104.20084527980846</v>
      </c>
      <c r="F30" s="42">
        <v>104.0486113498621</v>
      </c>
    </row>
    <row r="31" spans="1:6" ht="31.5" x14ac:dyDescent="0.25">
      <c r="A31" s="7" t="s">
        <v>212</v>
      </c>
      <c r="B31" s="16" t="s">
        <v>138</v>
      </c>
      <c r="C31" s="42">
        <v>108.75668404292173</v>
      </c>
      <c r="D31" s="42">
        <v>106.17092804501536</v>
      </c>
      <c r="E31" s="42">
        <v>104.20084527980846</v>
      </c>
      <c r="F31" s="42">
        <v>104.0486113498621</v>
      </c>
    </row>
    <row r="32" spans="1:6" ht="31.5" x14ac:dyDescent="0.25">
      <c r="A32" s="7" t="s">
        <v>213</v>
      </c>
      <c r="B32" s="16" t="s">
        <v>140</v>
      </c>
      <c r="C32" s="42">
        <v>108.75668404292173</v>
      </c>
      <c r="D32" s="42">
        <v>106.17092804501536</v>
      </c>
      <c r="E32" s="42">
        <v>104.20084527980846</v>
      </c>
      <c r="F32" s="42">
        <v>104.0486113498621</v>
      </c>
    </row>
    <row r="33" spans="1:6" x14ac:dyDescent="0.25">
      <c r="A33" s="7" t="s">
        <v>214</v>
      </c>
      <c r="B33" s="16" t="s">
        <v>142</v>
      </c>
      <c r="C33" s="42">
        <v>108.75668404292173</v>
      </c>
      <c r="D33" s="42">
        <v>106.17092804501536</v>
      </c>
      <c r="E33" s="42">
        <v>104.20084527980846</v>
      </c>
      <c r="F33" s="42">
        <v>104.0486113498621</v>
      </c>
    </row>
    <row r="34" spans="1:6" x14ac:dyDescent="0.25">
      <c r="A34" s="7" t="s">
        <v>215</v>
      </c>
      <c r="B34" s="16" t="s">
        <v>144</v>
      </c>
      <c r="C34" s="42">
        <v>108.75668404292173</v>
      </c>
      <c r="D34" s="42">
        <v>106.17092804501536</v>
      </c>
      <c r="E34" s="42">
        <v>104.20084527980846</v>
      </c>
      <c r="F34" s="42">
        <v>104.0486113498621</v>
      </c>
    </row>
    <row r="35" spans="1:6" x14ac:dyDescent="0.25">
      <c r="A35" s="7" t="s">
        <v>216</v>
      </c>
      <c r="B35" s="16" t="s">
        <v>146</v>
      </c>
      <c r="C35" s="42">
        <v>108.75668404292173</v>
      </c>
      <c r="D35" s="42">
        <v>106.17092804501536</v>
      </c>
      <c r="E35" s="42">
        <v>104.20084527980846</v>
      </c>
      <c r="F35" s="42">
        <v>104.0486113498621</v>
      </c>
    </row>
    <row r="36" spans="1:6" ht="31.5" x14ac:dyDescent="0.25">
      <c r="A36" s="7" t="s">
        <v>42</v>
      </c>
      <c r="B36" s="21" t="s">
        <v>160</v>
      </c>
      <c r="C36" s="42">
        <v>105.78849232481322</v>
      </c>
      <c r="D36" s="42">
        <v>105.45904042552033</v>
      </c>
      <c r="E36" s="42">
        <v>103.74680038325069</v>
      </c>
      <c r="F36" s="42">
        <v>103.76676652832182</v>
      </c>
    </row>
    <row r="37" spans="1:6" ht="31.5" x14ac:dyDescent="0.25">
      <c r="A37" s="7" t="s">
        <v>43</v>
      </c>
      <c r="B37" s="21" t="s">
        <v>161</v>
      </c>
      <c r="C37" s="42">
        <v>106.7399289871779</v>
      </c>
      <c r="D37" s="42">
        <v>107.33994190578483</v>
      </c>
      <c r="E37" s="42">
        <v>103.93297564817851</v>
      </c>
      <c r="F37" s="42">
        <v>103.9445860990466</v>
      </c>
    </row>
    <row r="38" spans="1:6" x14ac:dyDescent="0.25">
      <c r="A38" s="8" t="s">
        <v>18</v>
      </c>
      <c r="B38" s="18" t="s">
        <v>19</v>
      </c>
      <c r="C38" s="41"/>
      <c r="D38" s="41"/>
      <c r="E38" s="41"/>
      <c r="F38" s="41"/>
    </row>
    <row r="39" spans="1:6" x14ac:dyDescent="0.25">
      <c r="A39" s="7" t="s">
        <v>147</v>
      </c>
      <c r="B39" s="9" t="s">
        <v>19</v>
      </c>
      <c r="C39" s="42">
        <v>109.06463001493762</v>
      </c>
      <c r="D39" s="42">
        <v>104.8099028663496</v>
      </c>
      <c r="E39" s="42">
        <v>103.86085165797947</v>
      </c>
      <c r="F39" s="42">
        <v>103.79793076359542</v>
      </c>
    </row>
    <row r="40" spans="1:6" x14ac:dyDescent="0.25">
      <c r="A40" s="7" t="s">
        <v>39</v>
      </c>
      <c r="B40" s="9" t="s">
        <v>168</v>
      </c>
      <c r="C40" s="42">
        <v>110.66634595476918</v>
      </c>
      <c r="D40" s="42">
        <v>104.9706544710659</v>
      </c>
      <c r="E40" s="42">
        <v>103.93130357187843</v>
      </c>
      <c r="F40" s="42">
        <v>103.74738988859605</v>
      </c>
    </row>
    <row r="41" spans="1:6" x14ac:dyDescent="0.25">
      <c r="A41" s="7" t="s">
        <v>40</v>
      </c>
      <c r="B41" s="9" t="s">
        <v>169</v>
      </c>
      <c r="C41" s="42">
        <v>107.02608245515199</v>
      </c>
      <c r="D41" s="42">
        <v>104.6053099148925</v>
      </c>
      <c r="E41" s="42">
        <v>103.7711855857444</v>
      </c>
      <c r="F41" s="42">
        <v>103.8622555135946</v>
      </c>
    </row>
    <row r="42" spans="1:6" x14ac:dyDescent="0.25">
      <c r="A42" s="8" t="s">
        <v>21</v>
      </c>
      <c r="B42" s="18" t="s">
        <v>22</v>
      </c>
      <c r="C42" s="41"/>
      <c r="D42" s="41"/>
      <c r="E42" s="41"/>
      <c r="F42" s="41"/>
    </row>
    <row r="43" spans="1:6" x14ac:dyDescent="0.25">
      <c r="A43" s="7" t="s">
        <v>147</v>
      </c>
      <c r="B43" s="19" t="s">
        <v>167</v>
      </c>
      <c r="C43" s="42">
        <v>106.62269999999999</v>
      </c>
      <c r="D43" s="42">
        <v>104.6567</v>
      </c>
      <c r="E43" s="42">
        <v>104.03619999999999</v>
      </c>
      <c r="F43" s="42">
        <v>104</v>
      </c>
    </row>
    <row r="44" spans="1:6" x14ac:dyDescent="0.25">
      <c r="A44" s="7" t="s">
        <v>71</v>
      </c>
      <c r="B44" s="9" t="s">
        <v>165</v>
      </c>
      <c r="C44" s="42">
        <v>105.83526558898784</v>
      </c>
      <c r="D44" s="42">
        <v>103.93540666923739</v>
      </c>
      <c r="E44" s="42">
        <v>103.85275785389419</v>
      </c>
      <c r="F44" s="42">
        <v>103.7890107249814</v>
      </c>
    </row>
    <row r="45" spans="1:6" x14ac:dyDescent="0.25">
      <c r="A45" s="7" t="s">
        <v>72</v>
      </c>
      <c r="B45" s="9" t="s">
        <v>162</v>
      </c>
      <c r="C45" s="42">
        <v>106.46429999999999</v>
      </c>
      <c r="D45" s="42">
        <v>104.3199</v>
      </c>
      <c r="E45" s="42">
        <v>103.9316</v>
      </c>
      <c r="F45" s="42">
        <v>104.0215</v>
      </c>
    </row>
    <row r="46" spans="1:6" x14ac:dyDescent="0.25">
      <c r="A46" s="11" t="s">
        <v>73</v>
      </c>
      <c r="B46" s="9" t="s">
        <v>166</v>
      </c>
      <c r="C46" s="42">
        <v>108.76061155196449</v>
      </c>
      <c r="D46" s="42">
        <v>106.67434517509329</v>
      </c>
      <c r="E46" s="42">
        <v>104.30139922342573</v>
      </c>
      <c r="F46" s="42">
        <v>104.3713976433156</v>
      </c>
    </row>
    <row r="47" spans="1:6" x14ac:dyDescent="0.25">
      <c r="A47" s="13" t="s">
        <v>23</v>
      </c>
      <c r="B47" s="22" t="s">
        <v>24</v>
      </c>
      <c r="C47" s="41"/>
      <c r="D47" s="41"/>
      <c r="E47" s="41"/>
      <c r="F47" s="41"/>
    </row>
    <row r="48" spans="1:6" ht="31.5" x14ac:dyDescent="0.25">
      <c r="A48" s="11" t="s">
        <v>147</v>
      </c>
      <c r="B48" s="23" t="s">
        <v>163</v>
      </c>
      <c r="C48" s="42">
        <v>108.42967521338068</v>
      </c>
      <c r="D48" s="42">
        <v>107.27004884024396</v>
      </c>
      <c r="E48" s="42">
        <v>105.33088813429497</v>
      </c>
      <c r="F48" s="42">
        <v>104.41983887111097</v>
      </c>
    </row>
    <row r="49" spans="1:6" x14ac:dyDescent="0.25">
      <c r="A49" s="8" t="s">
        <v>27</v>
      </c>
      <c r="B49" s="18" t="s">
        <v>25</v>
      </c>
      <c r="C49" s="41"/>
      <c r="D49" s="41"/>
      <c r="E49" s="41"/>
      <c r="F49" s="41"/>
    </row>
    <row r="50" spans="1:6" x14ac:dyDescent="0.25">
      <c r="A50" s="7" t="s">
        <v>147</v>
      </c>
      <c r="B50" s="9" t="s">
        <v>164</v>
      </c>
      <c r="C50" s="42">
        <v>106.41358205547593</v>
      </c>
      <c r="D50" s="42">
        <v>105.55146444861198</v>
      </c>
      <c r="E50" s="42">
        <v>105.26850075493617</v>
      </c>
      <c r="F50" s="42">
        <v>104.50952927519765</v>
      </c>
    </row>
  </sheetData>
  <mergeCells count="5">
    <mergeCell ref="A2:F2"/>
    <mergeCell ref="A3:F3"/>
    <mergeCell ref="B5:B6"/>
    <mergeCell ref="D5:F5"/>
    <mergeCell ref="A5:A6"/>
  </mergeCells>
  <pageMargins left="0.9055118110236221" right="0.51181102362204722" top="0.74803149606299213" bottom="0.74803149606299213" header="0.31496062992125984" footer="0.31496062992125984"/>
  <pageSetup paperSize="9" scale="68" firstPageNumber="228" fitToHeight="3" orientation="portrait" useFirstPageNumber="1" r:id="rId1"/>
  <headerFooter>
    <oddHeader>&amp;C&amp;12&amp;P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159"/>
  <sheetViews>
    <sheetView tabSelected="1" showWhiteSpace="0" topLeftCell="A79" zoomScaleNormal="100" zoomScaleSheetLayoutView="120" zoomScalePageLayoutView="120" workbookViewId="0">
      <selection activeCell="L93" sqref="L93"/>
    </sheetView>
  </sheetViews>
  <sheetFormatPr defaultColWidth="9.140625" defaultRowHeight="15.75" x14ac:dyDescent="0.25"/>
  <cols>
    <col min="1" max="1" width="9" style="17" customWidth="1"/>
    <col min="2" max="2" width="49.5703125" style="26" customWidth="1"/>
    <col min="3" max="3" width="24.85546875" style="28" customWidth="1"/>
    <col min="4" max="4" width="12.5703125" style="28" customWidth="1"/>
    <col min="5" max="5" width="15" style="28" customWidth="1"/>
    <col min="6" max="6" width="12.85546875" style="28" customWidth="1"/>
    <col min="7" max="7" width="12.42578125" style="28" customWidth="1"/>
    <col min="8" max="8" width="14.42578125" style="28" customWidth="1"/>
    <col min="9" max="16384" width="9.140625" style="1"/>
  </cols>
  <sheetData>
    <row r="1" spans="1:8" ht="18.75" x14ac:dyDescent="0.25">
      <c r="A1" s="67"/>
      <c r="B1" s="67"/>
      <c r="C1" s="67"/>
      <c r="D1" s="67"/>
      <c r="E1" s="67"/>
      <c r="F1" s="67"/>
      <c r="G1" s="67"/>
      <c r="H1" s="67"/>
    </row>
    <row r="2" spans="1:8" ht="42.75" customHeight="1" x14ac:dyDescent="0.25">
      <c r="A2" s="68" t="s">
        <v>253</v>
      </c>
      <c r="B2" s="69"/>
      <c r="C2" s="69"/>
      <c r="D2" s="69"/>
      <c r="E2" s="69"/>
      <c r="F2" s="69"/>
      <c r="G2" s="69"/>
      <c r="H2" s="69"/>
    </row>
    <row r="3" spans="1:8" ht="16.5" customHeight="1" x14ac:dyDescent="0.3">
      <c r="A3" s="71" t="s">
        <v>252</v>
      </c>
      <c r="B3" s="72"/>
      <c r="C3" s="72"/>
      <c r="D3" s="72"/>
      <c r="E3" s="72"/>
      <c r="F3" s="72"/>
      <c r="G3" s="72"/>
      <c r="H3" s="72"/>
    </row>
    <row r="4" spans="1:8" x14ac:dyDescent="0.25">
      <c r="A4" s="2"/>
      <c r="B4" s="25"/>
      <c r="C4" s="27"/>
      <c r="D4" s="27"/>
      <c r="E4" s="27"/>
      <c r="F4" s="27"/>
      <c r="G4" s="27"/>
      <c r="H4" s="27"/>
    </row>
    <row r="5" spans="1:8" x14ac:dyDescent="0.25">
      <c r="A5" s="45" t="s">
        <v>0</v>
      </c>
      <c r="B5" s="53" t="s">
        <v>1</v>
      </c>
      <c r="C5" s="45" t="s">
        <v>2</v>
      </c>
      <c r="D5" s="3" t="s">
        <v>3</v>
      </c>
      <c r="E5" s="3" t="s">
        <v>87</v>
      </c>
      <c r="F5" s="45" t="s">
        <v>4</v>
      </c>
      <c r="G5" s="70"/>
      <c r="H5" s="70"/>
    </row>
    <row r="6" spans="1:8" x14ac:dyDescent="0.25">
      <c r="A6" s="45"/>
      <c r="B6" s="53"/>
      <c r="C6" s="45"/>
      <c r="D6" s="4">
        <v>2023</v>
      </c>
      <c r="E6" s="4">
        <v>2024</v>
      </c>
      <c r="F6" s="4">
        <v>2025</v>
      </c>
      <c r="G6" s="4">
        <v>2026</v>
      </c>
      <c r="H6" s="4">
        <v>2027</v>
      </c>
    </row>
    <row r="7" spans="1:8" x14ac:dyDescent="0.25">
      <c r="A7" s="5" t="s">
        <v>5</v>
      </c>
      <c r="B7" s="18" t="s">
        <v>6</v>
      </c>
      <c r="C7" s="6"/>
      <c r="D7" s="6"/>
      <c r="E7" s="6"/>
      <c r="F7" s="6"/>
      <c r="G7" s="6"/>
      <c r="H7" s="6"/>
    </row>
    <row r="8" spans="1:8" x14ac:dyDescent="0.25">
      <c r="A8" s="35">
        <v>1</v>
      </c>
      <c r="B8" s="38" t="s">
        <v>228</v>
      </c>
      <c r="C8" s="4" t="s">
        <v>9</v>
      </c>
      <c r="D8" s="31">
        <v>108460</v>
      </c>
      <c r="E8" s="31">
        <f>D8+D15-D16+D17</f>
        <v>108186</v>
      </c>
      <c r="F8" s="31">
        <f>E8+E15-E16+E17</f>
        <v>107946</v>
      </c>
      <c r="G8" s="31">
        <f>F8+F15-F16+F17</f>
        <v>107956</v>
      </c>
      <c r="H8" s="31">
        <f>G8+G15-G16+G17</f>
        <v>108190</v>
      </c>
    </row>
    <row r="9" spans="1:8" x14ac:dyDescent="0.25">
      <c r="A9" s="35" t="s">
        <v>39</v>
      </c>
      <c r="B9" s="38" t="s">
        <v>218</v>
      </c>
      <c r="C9" s="4" t="s">
        <v>9</v>
      </c>
      <c r="D9" s="31">
        <v>96918</v>
      </c>
      <c r="E9" s="31">
        <v>96588</v>
      </c>
      <c r="F9" s="31">
        <v>96350</v>
      </c>
      <c r="G9" s="31">
        <v>96400</v>
      </c>
      <c r="H9" s="31">
        <v>96500</v>
      </c>
    </row>
    <row r="10" spans="1:8" x14ac:dyDescent="0.25">
      <c r="A10" s="35" t="s">
        <v>40</v>
      </c>
      <c r="B10" s="38" t="s">
        <v>219</v>
      </c>
      <c r="C10" s="4" t="s">
        <v>9</v>
      </c>
      <c r="D10" s="31">
        <v>11542</v>
      </c>
      <c r="E10" s="31">
        <f>E8-E9</f>
        <v>11598</v>
      </c>
      <c r="F10" s="31">
        <f t="shared" ref="F10:H10" si="0">F8-F9</f>
        <v>11596</v>
      </c>
      <c r="G10" s="31">
        <f t="shared" si="0"/>
        <v>11556</v>
      </c>
      <c r="H10" s="31">
        <f t="shared" si="0"/>
        <v>11690</v>
      </c>
    </row>
    <row r="11" spans="1:8" ht="31.5" x14ac:dyDescent="0.25">
      <c r="A11" s="35" t="s">
        <v>71</v>
      </c>
      <c r="B11" s="38" t="s">
        <v>227</v>
      </c>
      <c r="C11" s="4" t="s">
        <v>9</v>
      </c>
      <c r="D11" s="31">
        <v>13726</v>
      </c>
      <c r="E11" s="31">
        <v>13725</v>
      </c>
      <c r="F11" s="31">
        <v>13663</v>
      </c>
      <c r="G11" s="31">
        <v>13670</v>
      </c>
      <c r="H11" s="31">
        <v>13690</v>
      </c>
    </row>
    <row r="12" spans="1:8" ht="31.5" x14ac:dyDescent="0.25">
      <c r="A12" s="35" t="s">
        <v>72</v>
      </c>
      <c r="B12" s="38" t="s">
        <v>225</v>
      </c>
      <c r="C12" s="4" t="s">
        <v>9</v>
      </c>
      <c r="D12" s="31">
        <v>64274</v>
      </c>
      <c r="E12" s="31">
        <v>63606</v>
      </c>
      <c r="F12" s="31">
        <v>63318</v>
      </c>
      <c r="G12" s="31">
        <v>63330</v>
      </c>
      <c r="H12" s="31">
        <v>63500</v>
      </c>
    </row>
    <row r="13" spans="1:8" ht="31.5" x14ac:dyDescent="0.25">
      <c r="A13" s="35" t="s">
        <v>73</v>
      </c>
      <c r="B13" s="38" t="s">
        <v>226</v>
      </c>
      <c r="C13" s="4" t="s">
        <v>9</v>
      </c>
      <c r="D13" s="31">
        <v>30460</v>
      </c>
      <c r="E13" s="31">
        <f>E8-E12-E11</f>
        <v>30855</v>
      </c>
      <c r="F13" s="31">
        <f t="shared" ref="F13:H13" si="1">F8-F12-F11</f>
        <v>30965</v>
      </c>
      <c r="G13" s="31">
        <f t="shared" si="1"/>
        <v>30956</v>
      </c>
      <c r="H13" s="31">
        <f t="shared" si="1"/>
        <v>31000</v>
      </c>
    </row>
    <row r="14" spans="1:8" x14ac:dyDescent="0.25">
      <c r="A14" s="39" t="s">
        <v>74</v>
      </c>
      <c r="B14" s="38" t="s">
        <v>88</v>
      </c>
      <c r="C14" s="4" t="s">
        <v>9</v>
      </c>
      <c r="D14" s="31">
        <f>(D8+E8)/2</f>
        <v>108323</v>
      </c>
      <c r="E14" s="31">
        <f>(E8+F8)/2</f>
        <v>108066</v>
      </c>
      <c r="F14" s="31">
        <f>(F8+G8)/2</f>
        <v>107951</v>
      </c>
      <c r="G14" s="31">
        <f>(G8+H8)/2</f>
        <v>108073</v>
      </c>
      <c r="H14" s="31">
        <f>(H8+(H8+H15-H16+H17))/2</f>
        <v>108420</v>
      </c>
    </row>
    <row r="15" spans="1:8" ht="31.5" x14ac:dyDescent="0.25">
      <c r="A15" s="7" t="s">
        <v>78</v>
      </c>
      <c r="B15" s="38" t="s">
        <v>69</v>
      </c>
      <c r="C15" s="4" t="s">
        <v>9</v>
      </c>
      <c r="D15" s="31">
        <v>631</v>
      </c>
      <c r="E15" s="31">
        <v>560</v>
      </c>
      <c r="F15" s="31">
        <v>600</v>
      </c>
      <c r="G15" s="31">
        <v>614</v>
      </c>
      <c r="H15" s="31">
        <v>630</v>
      </c>
    </row>
    <row r="16" spans="1:8" x14ac:dyDescent="0.25">
      <c r="A16" s="7" t="s">
        <v>79</v>
      </c>
      <c r="B16" s="38" t="s">
        <v>70</v>
      </c>
      <c r="C16" s="4" t="s">
        <v>9</v>
      </c>
      <c r="D16" s="31">
        <v>1437</v>
      </c>
      <c r="E16" s="31">
        <v>1200</v>
      </c>
      <c r="F16" s="31">
        <v>1190</v>
      </c>
      <c r="G16" s="31">
        <v>1180</v>
      </c>
      <c r="H16" s="31">
        <v>1170</v>
      </c>
    </row>
    <row r="17" spans="1:8" x14ac:dyDescent="0.25">
      <c r="A17" s="7" t="s">
        <v>80</v>
      </c>
      <c r="B17" s="38" t="s">
        <v>84</v>
      </c>
      <c r="C17" s="4" t="s">
        <v>9</v>
      </c>
      <c r="D17" s="31">
        <v>532</v>
      </c>
      <c r="E17" s="31">
        <v>400</v>
      </c>
      <c r="F17" s="31">
        <v>600</v>
      </c>
      <c r="G17" s="31">
        <v>800</v>
      </c>
      <c r="H17" s="31">
        <v>1000</v>
      </c>
    </row>
    <row r="18" spans="1:8" ht="31.5" x14ac:dyDescent="0.25">
      <c r="A18" s="7" t="s">
        <v>148</v>
      </c>
      <c r="B18" s="38" t="s">
        <v>10</v>
      </c>
      <c r="C18" s="4" t="s">
        <v>235</v>
      </c>
      <c r="D18" s="31">
        <f>D15/D14*1000</f>
        <v>5.8251710163123249</v>
      </c>
      <c r="E18" s="31">
        <f>E15/E14*1000</f>
        <v>5.1820183961653061</v>
      </c>
      <c r="F18" s="31">
        <f>F15/F14*1000</f>
        <v>5.5580772758010584</v>
      </c>
      <c r="G18" s="31">
        <f>G15/G14*1000</f>
        <v>5.6813450167942037</v>
      </c>
      <c r="H18" s="31">
        <f>H15/H14*1000</f>
        <v>5.8107360265633643</v>
      </c>
    </row>
    <row r="19" spans="1:8" ht="31.5" x14ac:dyDescent="0.25">
      <c r="A19" s="7" t="s">
        <v>149</v>
      </c>
      <c r="B19" s="38" t="s">
        <v>11</v>
      </c>
      <c r="C19" s="4" t="s">
        <v>235</v>
      </c>
      <c r="D19" s="31">
        <f>D16/D14*1000</f>
        <v>13.265880745548037</v>
      </c>
      <c r="E19" s="31">
        <f>E16/E14*1000</f>
        <v>11.104325134639941</v>
      </c>
      <c r="F19" s="31">
        <f>F16/F14*1000</f>
        <v>11.023519930338765</v>
      </c>
      <c r="G19" s="31">
        <f>G16/G14*1000</f>
        <v>10.91854579774782</v>
      </c>
      <c r="H19" s="31">
        <f>H16/H14*1000</f>
        <v>10.791366906474821</v>
      </c>
    </row>
    <row r="20" spans="1:8" ht="31.5" x14ac:dyDescent="0.25">
      <c r="A20" s="7" t="s">
        <v>150</v>
      </c>
      <c r="B20" s="38" t="s">
        <v>12</v>
      </c>
      <c r="C20" s="4" t="s">
        <v>235</v>
      </c>
      <c r="D20" s="31">
        <f>D18-D19</f>
        <v>-7.4407097292357118</v>
      </c>
      <c r="E20" s="31">
        <f>E18-E19</f>
        <v>-5.9223067384746351</v>
      </c>
      <c r="F20" s="31">
        <f>F18-F19</f>
        <v>-5.4654426545377062</v>
      </c>
      <c r="G20" s="31">
        <f>G18-G19</f>
        <v>-5.2372007809536161</v>
      </c>
      <c r="H20" s="31">
        <f>H18-H19</f>
        <v>-4.9806308799114563</v>
      </c>
    </row>
    <row r="21" spans="1:8" ht="31.5" x14ac:dyDescent="0.25">
      <c r="A21" s="7" t="s">
        <v>151</v>
      </c>
      <c r="B21" s="38" t="s">
        <v>13</v>
      </c>
      <c r="C21" s="4" t="s">
        <v>235</v>
      </c>
      <c r="D21" s="31">
        <f>D17/D14*1000</f>
        <v>4.9112376872870946</v>
      </c>
      <c r="E21" s="31">
        <f>E17/E14*1000</f>
        <v>3.7014417115466474</v>
      </c>
      <c r="F21" s="31">
        <f>F17/F14*1000</f>
        <v>5.5580772758010584</v>
      </c>
      <c r="G21" s="31">
        <f>G17/G14*1000</f>
        <v>7.4024039306764875</v>
      </c>
      <c r="H21" s="31">
        <f>H17/H14*1000</f>
        <v>9.223390518354547</v>
      </c>
    </row>
    <row r="22" spans="1:8" x14ac:dyDescent="0.25">
      <c r="A22" s="12" t="s">
        <v>14</v>
      </c>
      <c r="B22" s="20" t="s">
        <v>16</v>
      </c>
      <c r="C22" s="32"/>
      <c r="D22" s="32"/>
      <c r="E22" s="32"/>
      <c r="F22" s="32"/>
      <c r="G22" s="32"/>
      <c r="H22" s="32"/>
    </row>
    <row r="23" spans="1:8" ht="38.25" customHeight="1" x14ac:dyDescent="0.25">
      <c r="A23" s="65">
        <v>1</v>
      </c>
      <c r="B23" s="51" t="s">
        <v>112</v>
      </c>
      <c r="C23" s="4" t="s">
        <v>234</v>
      </c>
      <c r="D23" s="31">
        <f>D25+D27+D78+D80</f>
        <v>60300.299999999996</v>
      </c>
      <c r="E23" s="31">
        <f>E25+E27+E78+E80</f>
        <v>63398</v>
      </c>
      <c r="F23" s="31">
        <f>F25+F27+F78+F80</f>
        <v>67242</v>
      </c>
      <c r="G23" s="31">
        <f>G25+G27+G78+G80</f>
        <v>71389</v>
      </c>
      <c r="H23" s="31">
        <f>H25+H27+H78+H80</f>
        <v>76013</v>
      </c>
    </row>
    <row r="24" spans="1:8" ht="31.5" x14ac:dyDescent="0.25">
      <c r="A24" s="65"/>
      <c r="B24" s="52"/>
      <c r="C24" s="33" t="s">
        <v>249</v>
      </c>
      <c r="D24" s="31">
        <v>106.3</v>
      </c>
      <c r="E24" s="31">
        <f>E23/D23*100</f>
        <v>105.13712203753546</v>
      </c>
      <c r="F24" s="31">
        <f>F23/E23*100</f>
        <v>106.06328275339916</v>
      </c>
      <c r="G24" s="31">
        <f>G23/F23*100</f>
        <v>106.16727640462807</v>
      </c>
      <c r="H24" s="31">
        <f>H23/G23*100</f>
        <v>106.47718836235273</v>
      </c>
    </row>
    <row r="25" spans="1:8" ht="47.25" customHeight="1" x14ac:dyDescent="0.25">
      <c r="A25" s="65" t="s">
        <v>71</v>
      </c>
      <c r="B25" s="51" t="s">
        <v>187</v>
      </c>
      <c r="C25" s="4" t="s">
        <v>234</v>
      </c>
      <c r="D25" s="31">
        <v>242</v>
      </c>
      <c r="E25" s="31">
        <v>272</v>
      </c>
      <c r="F25" s="31">
        <v>287</v>
      </c>
      <c r="G25" s="31">
        <v>295</v>
      </c>
      <c r="H25" s="31">
        <v>303</v>
      </c>
    </row>
    <row r="26" spans="1:8" ht="31.5" x14ac:dyDescent="0.25">
      <c r="A26" s="65"/>
      <c r="B26" s="52"/>
      <c r="C26" s="33" t="s">
        <v>249</v>
      </c>
      <c r="D26" s="31">
        <v>129</v>
      </c>
      <c r="E26" s="31">
        <f>E25/D25*100</f>
        <v>112.39669421487604</v>
      </c>
      <c r="F26" s="31">
        <f>F25/E25*100</f>
        <v>105.51470588235294</v>
      </c>
      <c r="G26" s="31">
        <f>G25/F25*100</f>
        <v>102.78745644599303</v>
      </c>
      <c r="H26" s="31">
        <f>H25/G25*100</f>
        <v>102.71186440677967</v>
      </c>
    </row>
    <row r="27" spans="1:8" ht="56.25" customHeight="1" x14ac:dyDescent="0.25">
      <c r="A27" s="66">
        <v>3</v>
      </c>
      <c r="B27" s="51" t="s">
        <v>188</v>
      </c>
      <c r="C27" s="4" t="s">
        <v>234</v>
      </c>
      <c r="D27" s="31">
        <f>D30+D36+D38+D40+D42+D44+D46+D48+D50+D52+D54+D56+D58+D60+D32+D34+D62+D64+D66+D68+D70+D72+D74+D76</f>
        <v>50203</v>
      </c>
      <c r="E27" s="31">
        <f>E30+E36+E38+E40+E42+E44+E46+E48+E50+E52+E54+E56+E58+E60+E32+E34+E62+E64+E66+E68+E70+E72+E74+E76</f>
        <v>52621</v>
      </c>
      <c r="F27" s="31">
        <f>F30+F36+F38+F40+F42+F44+F46+F48+F50+F52+F54+F56+F58+F60+F32+F34+F62+F64+F66+F68+F70+F72+F74+F76</f>
        <v>55805</v>
      </c>
      <c r="G27" s="31">
        <f>G30+G36+G38+G40+G42+G44+G46+G48+G50+G52+G54+G56+G58+G60+G32+G34+G62+G64+G66+G68+G70+G72+G74+G76</f>
        <v>59394</v>
      </c>
      <c r="H27" s="31">
        <f>H30+H36+H38+H40+H42+H44+H46+H48+H50+H52+H54+H56+H58+H60+H32+H34+H62+H64+H66+H68+H70+H72+H74+H76</f>
        <v>63450</v>
      </c>
    </row>
    <row r="28" spans="1:8" ht="31.5" x14ac:dyDescent="0.25">
      <c r="A28" s="66"/>
      <c r="B28" s="52"/>
      <c r="C28" s="33" t="s">
        <v>249</v>
      </c>
      <c r="D28" s="31">
        <v>106.3</v>
      </c>
      <c r="E28" s="31">
        <f>E27/D27*100</f>
        <v>104.81644523235663</v>
      </c>
      <c r="F28" s="31">
        <f>F27/E27*100</f>
        <v>106.05081621405903</v>
      </c>
      <c r="G28" s="31">
        <f>G27/F27*100</f>
        <v>106.43132335812204</v>
      </c>
      <c r="H28" s="31">
        <f>H27/G27*100</f>
        <v>106.82897262349734</v>
      </c>
    </row>
    <row r="29" spans="1:8" ht="31.5" x14ac:dyDescent="0.25">
      <c r="A29" s="7"/>
      <c r="B29" s="37" t="s">
        <v>250</v>
      </c>
      <c r="C29" s="33"/>
      <c r="D29" s="34"/>
      <c r="E29" s="34"/>
      <c r="F29" s="34"/>
      <c r="G29" s="34"/>
      <c r="H29" s="34"/>
    </row>
    <row r="30" spans="1:8" ht="18" customHeight="1" x14ac:dyDescent="0.25">
      <c r="A30" s="54" t="s">
        <v>44</v>
      </c>
      <c r="B30" s="51" t="s">
        <v>113</v>
      </c>
      <c r="C30" s="4" t="s">
        <v>234</v>
      </c>
      <c r="D30" s="31">
        <v>25826.7</v>
      </c>
      <c r="E30" s="31">
        <v>28100</v>
      </c>
      <c r="F30" s="31">
        <v>29500</v>
      </c>
      <c r="G30" s="31">
        <v>31200</v>
      </c>
      <c r="H30" s="31">
        <v>33000</v>
      </c>
    </row>
    <row r="31" spans="1:8" ht="31.5" x14ac:dyDescent="0.25">
      <c r="A31" s="54"/>
      <c r="B31" s="52"/>
      <c r="C31" s="33" t="s">
        <v>249</v>
      </c>
      <c r="D31" s="31">
        <v>115.2</v>
      </c>
      <c r="E31" s="31">
        <f>E30/D30*100</f>
        <v>108.80213112786379</v>
      </c>
      <c r="F31" s="31">
        <f>F30/E30*100</f>
        <v>104.98220640569396</v>
      </c>
      <c r="G31" s="31">
        <f>G30/F30*100</f>
        <v>105.76271186440678</v>
      </c>
      <c r="H31" s="31">
        <f>H30/G30*100</f>
        <v>105.76923076923077</v>
      </c>
    </row>
    <row r="32" spans="1:8" x14ac:dyDescent="0.25">
      <c r="A32" s="54" t="s">
        <v>45</v>
      </c>
      <c r="B32" s="51" t="s">
        <v>114</v>
      </c>
      <c r="C32" s="4" t="s">
        <v>234</v>
      </c>
      <c r="D32" s="31">
        <v>0</v>
      </c>
      <c r="E32" s="31">
        <v>0</v>
      </c>
      <c r="F32" s="31">
        <v>0</v>
      </c>
      <c r="G32" s="31">
        <v>0</v>
      </c>
      <c r="H32" s="31">
        <v>0</v>
      </c>
    </row>
    <row r="33" spans="1:8" ht="31.5" x14ac:dyDescent="0.25">
      <c r="A33" s="54"/>
      <c r="B33" s="52"/>
      <c r="C33" s="33" t="s">
        <v>249</v>
      </c>
      <c r="D33" s="31">
        <v>0</v>
      </c>
      <c r="E33" s="31">
        <v>0</v>
      </c>
      <c r="F33" s="31">
        <v>0</v>
      </c>
      <c r="G33" s="31">
        <v>0</v>
      </c>
      <c r="H33" s="31">
        <v>0</v>
      </c>
    </row>
    <row r="34" spans="1:8" ht="16.5" customHeight="1" x14ac:dyDescent="0.25">
      <c r="A34" s="54" t="s">
        <v>46</v>
      </c>
      <c r="B34" s="51" t="s">
        <v>115</v>
      </c>
      <c r="C34" s="4" t="s">
        <v>234</v>
      </c>
      <c r="D34" s="31">
        <v>0</v>
      </c>
      <c r="E34" s="31">
        <v>0</v>
      </c>
      <c r="F34" s="31">
        <v>0</v>
      </c>
      <c r="G34" s="31">
        <v>0</v>
      </c>
      <c r="H34" s="31">
        <v>0</v>
      </c>
    </row>
    <row r="35" spans="1:8" ht="31.5" x14ac:dyDescent="0.25">
      <c r="A35" s="54"/>
      <c r="B35" s="52"/>
      <c r="C35" s="33" t="s">
        <v>249</v>
      </c>
      <c r="D35" s="31">
        <v>0</v>
      </c>
      <c r="E35" s="31">
        <v>0</v>
      </c>
      <c r="F35" s="31">
        <v>0</v>
      </c>
      <c r="G35" s="31">
        <v>0</v>
      </c>
      <c r="H35" s="31">
        <v>0</v>
      </c>
    </row>
    <row r="36" spans="1:8" ht="17.25" customHeight="1" x14ac:dyDescent="0.25">
      <c r="A36" s="54" t="s">
        <v>47</v>
      </c>
      <c r="B36" s="51" t="s">
        <v>116</v>
      </c>
      <c r="C36" s="4" t="s">
        <v>234</v>
      </c>
      <c r="D36" s="31">
        <v>0</v>
      </c>
      <c r="E36" s="31">
        <v>0</v>
      </c>
      <c r="F36" s="31">
        <v>0</v>
      </c>
      <c r="G36" s="31">
        <v>0</v>
      </c>
      <c r="H36" s="31">
        <v>0</v>
      </c>
    </row>
    <row r="37" spans="1:8" ht="31.5" x14ac:dyDescent="0.25">
      <c r="A37" s="54"/>
      <c r="B37" s="52"/>
      <c r="C37" s="33" t="s">
        <v>249</v>
      </c>
      <c r="D37" s="31">
        <v>0</v>
      </c>
      <c r="E37" s="31">
        <v>0</v>
      </c>
      <c r="F37" s="31">
        <v>0</v>
      </c>
      <c r="G37" s="31">
        <v>0</v>
      </c>
      <c r="H37" s="31">
        <v>0</v>
      </c>
    </row>
    <row r="38" spans="1:8" x14ac:dyDescent="0.25">
      <c r="A38" s="54" t="s">
        <v>48</v>
      </c>
      <c r="B38" s="51" t="s">
        <v>117</v>
      </c>
      <c r="C38" s="4" t="s">
        <v>234</v>
      </c>
      <c r="D38" s="31">
        <v>0</v>
      </c>
      <c r="E38" s="31">
        <v>0</v>
      </c>
      <c r="F38" s="31">
        <v>0</v>
      </c>
      <c r="G38" s="31">
        <v>0</v>
      </c>
      <c r="H38" s="31">
        <v>0</v>
      </c>
    </row>
    <row r="39" spans="1:8" ht="31.5" x14ac:dyDescent="0.25">
      <c r="A39" s="54"/>
      <c r="B39" s="52"/>
      <c r="C39" s="33" t="s">
        <v>249</v>
      </c>
      <c r="D39" s="31">
        <v>0</v>
      </c>
      <c r="E39" s="31">
        <v>0</v>
      </c>
      <c r="F39" s="31">
        <v>0</v>
      </c>
      <c r="G39" s="31">
        <v>0</v>
      </c>
      <c r="H39" s="31">
        <v>0</v>
      </c>
    </row>
    <row r="40" spans="1:8" ht="15" customHeight="1" x14ac:dyDescent="0.25">
      <c r="A40" s="54" t="s">
        <v>49</v>
      </c>
      <c r="B40" s="51" t="s">
        <v>118</v>
      </c>
      <c r="C40" s="4" t="s">
        <v>234</v>
      </c>
      <c r="D40" s="31">
        <v>0</v>
      </c>
      <c r="E40" s="31">
        <v>0</v>
      </c>
      <c r="F40" s="31">
        <v>0</v>
      </c>
      <c r="G40" s="31">
        <v>0</v>
      </c>
      <c r="H40" s="31">
        <v>0</v>
      </c>
    </row>
    <row r="41" spans="1:8" ht="31.5" x14ac:dyDescent="0.25">
      <c r="A41" s="54"/>
      <c r="B41" s="52"/>
      <c r="C41" s="33" t="s">
        <v>249</v>
      </c>
      <c r="D41" s="31">
        <v>0</v>
      </c>
      <c r="E41" s="31">
        <v>0</v>
      </c>
      <c r="F41" s="31">
        <v>0</v>
      </c>
      <c r="G41" s="31">
        <v>0</v>
      </c>
      <c r="H41" s="31">
        <v>0</v>
      </c>
    </row>
    <row r="42" spans="1:8" ht="35.25" customHeight="1" x14ac:dyDescent="0.25">
      <c r="A42" s="54" t="s">
        <v>50</v>
      </c>
      <c r="B42" s="51" t="s">
        <v>119</v>
      </c>
      <c r="C42" s="4" t="s">
        <v>234</v>
      </c>
      <c r="D42" s="31">
        <v>0</v>
      </c>
      <c r="E42" s="31">
        <v>0</v>
      </c>
      <c r="F42" s="31">
        <v>0</v>
      </c>
      <c r="G42" s="31">
        <v>0</v>
      </c>
      <c r="H42" s="31">
        <v>0</v>
      </c>
    </row>
    <row r="43" spans="1:8" ht="31.5" x14ac:dyDescent="0.25">
      <c r="A43" s="54"/>
      <c r="B43" s="52"/>
      <c r="C43" s="33" t="s">
        <v>249</v>
      </c>
      <c r="D43" s="31">
        <v>0</v>
      </c>
      <c r="E43" s="31">
        <v>0</v>
      </c>
      <c r="F43" s="31">
        <v>0</v>
      </c>
      <c r="G43" s="31">
        <v>0</v>
      </c>
      <c r="H43" s="31">
        <v>0</v>
      </c>
    </row>
    <row r="44" spans="1:8" ht="18.75" customHeight="1" x14ac:dyDescent="0.25">
      <c r="A44" s="54" t="s">
        <v>51</v>
      </c>
      <c r="B44" s="51" t="s">
        <v>120</v>
      </c>
      <c r="C44" s="4" t="s">
        <v>234</v>
      </c>
      <c r="D44" s="31">
        <v>2500</v>
      </c>
      <c r="E44" s="31">
        <v>2856</v>
      </c>
      <c r="F44" s="31">
        <v>2950</v>
      </c>
      <c r="G44" s="31">
        <v>3100</v>
      </c>
      <c r="H44" s="31">
        <v>3270</v>
      </c>
    </row>
    <row r="45" spans="1:8" ht="31.5" x14ac:dyDescent="0.25">
      <c r="A45" s="54"/>
      <c r="B45" s="52"/>
      <c r="C45" s="33" t="s">
        <v>249</v>
      </c>
      <c r="D45" s="31">
        <v>87</v>
      </c>
      <c r="E45" s="31">
        <f>E44/D44*100</f>
        <v>114.24000000000001</v>
      </c>
      <c r="F45" s="31">
        <f>F44/E44*100</f>
        <v>103.29131652661066</v>
      </c>
      <c r="G45" s="31">
        <f>G44/F44*100</f>
        <v>105.08474576271188</v>
      </c>
      <c r="H45" s="31">
        <f>H44/G44*100</f>
        <v>105.48387096774195</v>
      </c>
    </row>
    <row r="46" spans="1:8" ht="20.25" customHeight="1" x14ac:dyDescent="0.25">
      <c r="A46" s="54" t="s">
        <v>52</v>
      </c>
      <c r="B46" s="51" t="s">
        <v>121</v>
      </c>
      <c r="C46" s="4" t="s">
        <v>234</v>
      </c>
      <c r="D46" s="31">
        <v>0</v>
      </c>
      <c r="E46" s="31">
        <v>0</v>
      </c>
      <c r="F46" s="31">
        <v>0</v>
      </c>
      <c r="G46" s="31">
        <v>0</v>
      </c>
      <c r="H46" s="31">
        <v>0</v>
      </c>
    </row>
    <row r="47" spans="1:8" ht="31.5" x14ac:dyDescent="0.25">
      <c r="A47" s="54"/>
      <c r="B47" s="52"/>
      <c r="C47" s="33" t="s">
        <v>249</v>
      </c>
      <c r="D47" s="31">
        <v>0</v>
      </c>
      <c r="E47" s="31">
        <v>0</v>
      </c>
      <c r="F47" s="31">
        <v>0</v>
      </c>
      <c r="G47" s="31">
        <v>0</v>
      </c>
      <c r="H47" s="31">
        <v>0</v>
      </c>
    </row>
    <row r="48" spans="1:8" ht="16.5" customHeight="1" x14ac:dyDescent="0.25">
      <c r="A48" s="54" t="s">
        <v>53</v>
      </c>
      <c r="B48" s="51" t="s">
        <v>122</v>
      </c>
      <c r="C48" s="4" t="s">
        <v>234</v>
      </c>
      <c r="D48" s="31">
        <v>0</v>
      </c>
      <c r="E48" s="31">
        <v>0</v>
      </c>
      <c r="F48" s="31">
        <v>0</v>
      </c>
      <c r="G48" s="31">
        <v>0</v>
      </c>
      <c r="H48" s="31">
        <v>0</v>
      </c>
    </row>
    <row r="49" spans="1:8" ht="31.5" x14ac:dyDescent="0.25">
      <c r="A49" s="54"/>
      <c r="B49" s="52"/>
      <c r="C49" s="33" t="s">
        <v>249</v>
      </c>
      <c r="D49" s="31">
        <v>0</v>
      </c>
      <c r="E49" s="31">
        <v>0</v>
      </c>
      <c r="F49" s="31">
        <v>0</v>
      </c>
      <c r="G49" s="31">
        <v>0</v>
      </c>
      <c r="H49" s="31">
        <v>0</v>
      </c>
    </row>
    <row r="50" spans="1:8" ht="18" customHeight="1" x14ac:dyDescent="0.25">
      <c r="A50" s="54" t="s">
        <v>54</v>
      </c>
      <c r="B50" s="51" t="s">
        <v>123</v>
      </c>
      <c r="C50" s="4" t="s">
        <v>234</v>
      </c>
      <c r="D50" s="31">
        <v>0</v>
      </c>
      <c r="E50" s="31">
        <v>0</v>
      </c>
      <c r="F50" s="31">
        <v>0</v>
      </c>
      <c r="G50" s="31">
        <v>0</v>
      </c>
      <c r="H50" s="31">
        <v>0</v>
      </c>
    </row>
    <row r="51" spans="1:8" ht="31.5" x14ac:dyDescent="0.25">
      <c r="A51" s="54"/>
      <c r="B51" s="52"/>
      <c r="C51" s="33" t="s">
        <v>249</v>
      </c>
      <c r="D51" s="31">
        <v>0</v>
      </c>
      <c r="E51" s="31">
        <v>0</v>
      </c>
      <c r="F51" s="31">
        <v>0</v>
      </c>
      <c r="G51" s="31">
        <v>0</v>
      </c>
      <c r="H51" s="31">
        <v>0</v>
      </c>
    </row>
    <row r="52" spans="1:8" ht="18.75" customHeight="1" x14ac:dyDescent="0.25">
      <c r="A52" s="54" t="s">
        <v>55</v>
      </c>
      <c r="B52" s="51" t="s">
        <v>124</v>
      </c>
      <c r="C52" s="4" t="s">
        <v>234</v>
      </c>
      <c r="D52" s="31">
        <v>474</v>
      </c>
      <c r="E52" s="31">
        <v>525</v>
      </c>
      <c r="F52" s="31">
        <v>560</v>
      </c>
      <c r="G52" s="31">
        <v>585</v>
      </c>
      <c r="H52" s="31">
        <v>610</v>
      </c>
    </row>
    <row r="53" spans="1:8" ht="31.5" x14ac:dyDescent="0.25">
      <c r="A53" s="54"/>
      <c r="B53" s="52"/>
      <c r="C53" s="33" t="s">
        <v>249</v>
      </c>
      <c r="D53" s="31">
        <v>93</v>
      </c>
      <c r="E53" s="31">
        <f>E52/D52*100</f>
        <v>110.75949367088607</v>
      </c>
      <c r="F53" s="31">
        <f>F52/E52*100</f>
        <v>106.66666666666667</v>
      </c>
      <c r="G53" s="31">
        <f>G52/F52*100</f>
        <v>104.46428571428572</v>
      </c>
      <c r="H53" s="31">
        <f>H52/G52*100</f>
        <v>104.27350427350429</v>
      </c>
    </row>
    <row r="54" spans="1:8" ht="17.25" customHeight="1" x14ac:dyDescent="0.25">
      <c r="A54" s="54" t="s">
        <v>56</v>
      </c>
      <c r="B54" s="51" t="s">
        <v>125</v>
      </c>
      <c r="C54" s="4" t="s">
        <v>234</v>
      </c>
      <c r="D54" s="31">
        <v>677</v>
      </c>
      <c r="E54" s="31">
        <v>741</v>
      </c>
      <c r="F54" s="31">
        <v>790</v>
      </c>
      <c r="G54" s="31">
        <v>835</v>
      </c>
      <c r="H54" s="31">
        <v>885</v>
      </c>
    </row>
    <row r="55" spans="1:8" ht="31.5" x14ac:dyDescent="0.25">
      <c r="A55" s="54"/>
      <c r="B55" s="52"/>
      <c r="C55" s="33" t="s">
        <v>249</v>
      </c>
      <c r="D55" s="31">
        <v>151</v>
      </c>
      <c r="E55" s="31">
        <f>E54/D54*100</f>
        <v>109.45347119645494</v>
      </c>
      <c r="F55" s="31">
        <f>F54/E54*100</f>
        <v>106.61268556005399</v>
      </c>
      <c r="G55" s="31">
        <f>G54/F54*100</f>
        <v>105.69620253164558</v>
      </c>
      <c r="H55" s="31">
        <f>H54/G54*100</f>
        <v>105.98802395209582</v>
      </c>
    </row>
    <row r="56" spans="1:8" ht="15.75" customHeight="1" x14ac:dyDescent="0.25">
      <c r="A56" s="54" t="s">
        <v>57</v>
      </c>
      <c r="B56" s="51" t="s">
        <v>126</v>
      </c>
      <c r="C56" s="4" t="s">
        <v>234</v>
      </c>
      <c r="D56" s="31">
        <v>6992.6</v>
      </c>
      <c r="E56" s="31">
        <v>7500</v>
      </c>
      <c r="F56" s="31">
        <v>7900</v>
      </c>
      <c r="G56" s="31">
        <v>8350</v>
      </c>
      <c r="H56" s="31">
        <v>8900</v>
      </c>
    </row>
    <row r="57" spans="1:8" ht="31.5" x14ac:dyDescent="0.25">
      <c r="A57" s="54"/>
      <c r="B57" s="52"/>
      <c r="C57" s="33" t="s">
        <v>249</v>
      </c>
      <c r="D57" s="31">
        <v>108.6</v>
      </c>
      <c r="E57" s="31">
        <f>E56/D56*100</f>
        <v>107.25624231330262</v>
      </c>
      <c r="F57" s="31">
        <f>F56/E56*100</f>
        <v>105.33333333333333</v>
      </c>
      <c r="G57" s="31">
        <f>G56/F56*100</f>
        <v>105.69620253164558</v>
      </c>
      <c r="H57" s="31">
        <f>H56/G56*100</f>
        <v>106.58682634730539</v>
      </c>
    </row>
    <row r="58" spans="1:8" ht="16.5" customHeight="1" x14ac:dyDescent="0.25">
      <c r="A58" s="54" t="s">
        <v>128</v>
      </c>
      <c r="B58" s="51" t="s">
        <v>127</v>
      </c>
      <c r="C58" s="4" t="s">
        <v>234</v>
      </c>
      <c r="D58" s="31">
        <v>1453.5</v>
      </c>
      <c r="E58" s="31">
        <v>1520</v>
      </c>
      <c r="F58" s="31">
        <v>1600</v>
      </c>
      <c r="G58" s="31">
        <v>1680</v>
      </c>
      <c r="H58" s="31">
        <v>1750</v>
      </c>
    </row>
    <row r="59" spans="1:8" ht="31.5" x14ac:dyDescent="0.25">
      <c r="A59" s="54"/>
      <c r="B59" s="52"/>
      <c r="C59" s="33" t="s">
        <v>249</v>
      </c>
      <c r="D59" s="31">
        <v>84</v>
      </c>
      <c r="E59" s="31">
        <f>E58/D58*100</f>
        <v>104.57516339869282</v>
      </c>
      <c r="F59" s="31">
        <f>F58/E58*100</f>
        <v>105.26315789473684</v>
      </c>
      <c r="G59" s="31">
        <f>G58/F58*100</f>
        <v>105</v>
      </c>
      <c r="H59" s="31">
        <f>H58/G58*100</f>
        <v>104.16666666666667</v>
      </c>
    </row>
    <row r="60" spans="1:8" ht="17.25" customHeight="1" x14ac:dyDescent="0.25">
      <c r="A60" s="54" t="s">
        <v>130</v>
      </c>
      <c r="B60" s="51" t="s">
        <v>129</v>
      </c>
      <c r="C60" s="4" t="s">
        <v>234</v>
      </c>
      <c r="D60" s="31">
        <v>609.20000000000005</v>
      </c>
      <c r="E60" s="31">
        <v>700</v>
      </c>
      <c r="F60" s="31">
        <v>750</v>
      </c>
      <c r="G60" s="31">
        <v>780</v>
      </c>
      <c r="H60" s="31">
        <v>820</v>
      </c>
    </row>
    <row r="61" spans="1:8" ht="31.5" x14ac:dyDescent="0.25">
      <c r="A61" s="54"/>
      <c r="B61" s="52"/>
      <c r="C61" s="33" t="s">
        <v>249</v>
      </c>
      <c r="D61" s="31">
        <v>115</v>
      </c>
      <c r="E61" s="31">
        <f>E60/D60*100</f>
        <v>114.90479317137228</v>
      </c>
      <c r="F61" s="31">
        <f>F60/E60*100</f>
        <v>107.14285714285714</v>
      </c>
      <c r="G61" s="31">
        <f>G60/F60*100</f>
        <v>104</v>
      </c>
      <c r="H61" s="31">
        <f>H60/G60*100</f>
        <v>105.12820512820514</v>
      </c>
    </row>
    <row r="62" spans="1:8" ht="15" customHeight="1" x14ac:dyDescent="0.25">
      <c r="A62" s="54" t="s">
        <v>131</v>
      </c>
      <c r="B62" s="51" t="s">
        <v>132</v>
      </c>
      <c r="C62" s="4" t="s">
        <v>234</v>
      </c>
      <c r="D62" s="31">
        <v>1420</v>
      </c>
      <c r="E62" s="31">
        <v>1550</v>
      </c>
      <c r="F62" s="31">
        <v>1670</v>
      </c>
      <c r="G62" s="31">
        <v>1790</v>
      </c>
      <c r="H62" s="31">
        <v>1900</v>
      </c>
    </row>
    <row r="63" spans="1:8" ht="31.5" x14ac:dyDescent="0.25">
      <c r="A63" s="54"/>
      <c r="B63" s="52"/>
      <c r="C63" s="33" t="s">
        <v>249</v>
      </c>
      <c r="D63" s="31">
        <v>112</v>
      </c>
      <c r="E63" s="31">
        <f>E62/D62*100</f>
        <v>109.1549295774648</v>
      </c>
      <c r="F63" s="31">
        <f>F62/E62*100</f>
        <v>107.74193548387096</v>
      </c>
      <c r="G63" s="31">
        <f>G62/F62*100</f>
        <v>107.18562874251496</v>
      </c>
      <c r="H63" s="31">
        <f>H62/G62*100</f>
        <v>106.14525139664805</v>
      </c>
    </row>
    <row r="64" spans="1:8" ht="15.75" customHeight="1" x14ac:dyDescent="0.25">
      <c r="A64" s="54" t="s">
        <v>133</v>
      </c>
      <c r="B64" s="51" t="s">
        <v>134</v>
      </c>
      <c r="C64" s="4" t="s">
        <v>234</v>
      </c>
      <c r="D64" s="31">
        <v>1230.5999999999999</v>
      </c>
      <c r="E64" s="31">
        <v>1300</v>
      </c>
      <c r="F64" s="31">
        <v>1380</v>
      </c>
      <c r="G64" s="31">
        <v>1470</v>
      </c>
      <c r="H64" s="31">
        <v>1580</v>
      </c>
    </row>
    <row r="65" spans="1:11" ht="31.5" x14ac:dyDescent="0.25">
      <c r="A65" s="54"/>
      <c r="B65" s="52"/>
      <c r="C65" s="33" t="s">
        <v>249</v>
      </c>
      <c r="D65" s="31">
        <v>161</v>
      </c>
      <c r="E65" s="31">
        <f>E64/D64*100</f>
        <v>105.63952543474728</v>
      </c>
      <c r="F65" s="31">
        <f>F64/E64*100</f>
        <v>106.15384615384616</v>
      </c>
      <c r="G65" s="31">
        <f>G64/F64*100</f>
        <v>106.5217391304348</v>
      </c>
      <c r="H65" s="31">
        <f>H64/G64*100</f>
        <v>107.48299319727892</v>
      </c>
    </row>
    <row r="66" spans="1:11" ht="23.25" customHeight="1" x14ac:dyDescent="0.25">
      <c r="A66" s="54" t="s">
        <v>135</v>
      </c>
      <c r="B66" s="51" t="s">
        <v>136</v>
      </c>
      <c r="C66" s="4" t="s">
        <v>234</v>
      </c>
      <c r="D66" s="31">
        <v>1364</v>
      </c>
      <c r="E66" s="31">
        <v>1549</v>
      </c>
      <c r="F66" s="31">
        <v>1710</v>
      </c>
      <c r="G66" s="31">
        <v>1854</v>
      </c>
      <c r="H66" s="31">
        <v>2025</v>
      </c>
    </row>
    <row r="67" spans="1:11" ht="31.5" x14ac:dyDescent="0.25">
      <c r="A67" s="54"/>
      <c r="B67" s="52"/>
      <c r="C67" s="33" t="s">
        <v>249</v>
      </c>
      <c r="D67" s="31">
        <v>101.7</v>
      </c>
      <c r="E67" s="31">
        <f>E66/D66*100</f>
        <v>113.56304985337245</v>
      </c>
      <c r="F67" s="31">
        <f>F66/E66*100</f>
        <v>110.3938024531956</v>
      </c>
      <c r="G67" s="31">
        <f>G66/F66*100</f>
        <v>108.42105263157895</v>
      </c>
      <c r="H67" s="31">
        <f>H66/G66*100</f>
        <v>109.22330097087378</v>
      </c>
    </row>
    <row r="68" spans="1:11" ht="14.25" customHeight="1" x14ac:dyDescent="0.25">
      <c r="A68" s="54" t="s">
        <v>137</v>
      </c>
      <c r="B68" s="51" t="s">
        <v>138</v>
      </c>
      <c r="C68" s="4" t="s">
        <v>234</v>
      </c>
      <c r="D68" s="31">
        <v>916</v>
      </c>
      <c r="E68" s="31">
        <v>980</v>
      </c>
      <c r="F68" s="31">
        <v>1045</v>
      </c>
      <c r="G68" s="31">
        <v>1100</v>
      </c>
      <c r="H68" s="31">
        <v>1160</v>
      </c>
    </row>
    <row r="69" spans="1:11" ht="31.5" x14ac:dyDescent="0.25">
      <c r="A69" s="54"/>
      <c r="B69" s="52"/>
      <c r="C69" s="33" t="s">
        <v>249</v>
      </c>
      <c r="D69" s="31">
        <v>182</v>
      </c>
      <c r="E69" s="31">
        <f>E68/D68*100</f>
        <v>106.98689956331877</v>
      </c>
      <c r="F69" s="31">
        <f>F68/E68*100</f>
        <v>106.63265306122449</v>
      </c>
      <c r="G69" s="31">
        <f>G68/F68*100</f>
        <v>105.26315789473684</v>
      </c>
      <c r="H69" s="31">
        <f>H68/G68*100</f>
        <v>105.45454545454544</v>
      </c>
      <c r="I69" s="10"/>
      <c r="J69" s="10"/>
      <c r="K69" s="10"/>
    </row>
    <row r="70" spans="1:11" ht="15.75" customHeight="1" x14ac:dyDescent="0.25">
      <c r="A70" s="54" t="s">
        <v>139</v>
      </c>
      <c r="B70" s="51" t="s">
        <v>140</v>
      </c>
      <c r="C70" s="4" t="s">
        <v>234</v>
      </c>
      <c r="D70" s="31">
        <v>6739.4</v>
      </c>
      <c r="E70" s="31">
        <v>5300</v>
      </c>
      <c r="F70" s="31">
        <v>5950</v>
      </c>
      <c r="G70" s="31">
        <v>6650</v>
      </c>
      <c r="H70" s="31">
        <v>7550</v>
      </c>
      <c r="I70" s="10"/>
      <c r="J70" s="10"/>
      <c r="K70" s="10"/>
    </row>
    <row r="71" spans="1:11" ht="31.5" x14ac:dyDescent="0.25">
      <c r="A71" s="54"/>
      <c r="B71" s="52"/>
      <c r="C71" s="33" t="s">
        <v>249</v>
      </c>
      <c r="D71" s="31">
        <v>73.599999999999994</v>
      </c>
      <c r="E71" s="31">
        <f>E70/D70*100</f>
        <v>78.642015609698205</v>
      </c>
      <c r="F71" s="31">
        <f>F70/E70*100</f>
        <v>112.26415094339623</v>
      </c>
      <c r="G71" s="31">
        <f>G70/F70*100</f>
        <v>111.76470588235294</v>
      </c>
      <c r="H71" s="31">
        <f>H70/G70*100</f>
        <v>113.53383458646617</v>
      </c>
      <c r="I71" s="10"/>
      <c r="J71" s="10"/>
      <c r="K71" s="10"/>
    </row>
    <row r="72" spans="1:11" x14ac:dyDescent="0.25">
      <c r="A72" s="54" t="s">
        <v>141</v>
      </c>
      <c r="B72" s="51" t="s">
        <v>142</v>
      </c>
      <c r="C72" s="4" t="s">
        <v>234</v>
      </c>
      <c r="D72" s="31">
        <v>0</v>
      </c>
      <c r="E72" s="31">
        <v>0</v>
      </c>
      <c r="F72" s="31">
        <v>0</v>
      </c>
      <c r="G72" s="31">
        <v>0</v>
      </c>
      <c r="H72" s="31">
        <v>0</v>
      </c>
      <c r="I72" s="10"/>
      <c r="J72" s="10"/>
      <c r="K72" s="10"/>
    </row>
    <row r="73" spans="1:11" ht="31.5" x14ac:dyDescent="0.25">
      <c r="A73" s="54"/>
      <c r="B73" s="52"/>
      <c r="C73" s="33" t="s">
        <v>249</v>
      </c>
      <c r="D73" s="31">
        <v>0</v>
      </c>
      <c r="E73" s="31">
        <v>0</v>
      </c>
      <c r="F73" s="31">
        <v>0</v>
      </c>
      <c r="G73" s="31">
        <v>0</v>
      </c>
      <c r="H73" s="31">
        <v>0</v>
      </c>
      <c r="I73" s="10"/>
      <c r="J73" s="10"/>
      <c r="K73" s="10"/>
    </row>
    <row r="74" spans="1:11" ht="14.25" customHeight="1" x14ac:dyDescent="0.25">
      <c r="A74" s="54" t="s">
        <v>143</v>
      </c>
      <c r="B74" s="51" t="s">
        <v>144</v>
      </c>
      <c r="C74" s="4" t="s">
        <v>234</v>
      </c>
      <c r="D74" s="31">
        <v>0</v>
      </c>
      <c r="E74" s="31">
        <v>0</v>
      </c>
      <c r="F74" s="31">
        <v>0</v>
      </c>
      <c r="G74" s="31">
        <v>0</v>
      </c>
      <c r="H74" s="31">
        <v>0</v>
      </c>
      <c r="I74" s="10"/>
      <c r="J74" s="10"/>
      <c r="K74" s="10"/>
    </row>
    <row r="75" spans="1:11" s="10" customFormat="1" ht="31.5" x14ac:dyDescent="0.25">
      <c r="A75" s="54"/>
      <c r="B75" s="52"/>
      <c r="C75" s="33" t="s">
        <v>249</v>
      </c>
      <c r="D75" s="31">
        <v>0</v>
      </c>
      <c r="E75" s="31">
        <v>0</v>
      </c>
      <c r="F75" s="31">
        <v>0</v>
      </c>
      <c r="G75" s="31">
        <v>0</v>
      </c>
      <c r="H75" s="31">
        <v>0</v>
      </c>
      <c r="I75" s="1"/>
      <c r="J75" s="1"/>
      <c r="K75" s="1"/>
    </row>
    <row r="76" spans="1:11" s="10" customFormat="1" ht="14.25" customHeight="1" x14ac:dyDescent="0.25">
      <c r="A76" s="54" t="s">
        <v>145</v>
      </c>
      <c r="B76" s="51" t="s">
        <v>146</v>
      </c>
      <c r="C76" s="4" t="s">
        <v>234</v>
      </c>
      <c r="D76" s="31">
        <v>0</v>
      </c>
      <c r="E76" s="31">
        <v>0</v>
      </c>
      <c r="F76" s="31">
        <v>0</v>
      </c>
      <c r="G76" s="31">
        <v>0</v>
      </c>
      <c r="H76" s="31">
        <v>0</v>
      </c>
      <c r="I76" s="1"/>
      <c r="J76" s="1"/>
      <c r="K76" s="1"/>
    </row>
    <row r="77" spans="1:11" s="10" customFormat="1" ht="31.5" x14ac:dyDescent="0.25">
      <c r="A77" s="54"/>
      <c r="B77" s="52"/>
      <c r="C77" s="33" t="s">
        <v>249</v>
      </c>
      <c r="D77" s="31">
        <v>0</v>
      </c>
      <c r="E77" s="31">
        <v>0</v>
      </c>
      <c r="F77" s="31">
        <v>0</v>
      </c>
      <c r="G77" s="31">
        <v>0</v>
      </c>
      <c r="H77" s="31">
        <v>0</v>
      </c>
    </row>
    <row r="78" spans="1:11" s="10" customFormat="1" ht="64.5" customHeight="1" x14ac:dyDescent="0.25">
      <c r="A78" s="54">
        <v>4</v>
      </c>
      <c r="B78" s="51" t="s">
        <v>189</v>
      </c>
      <c r="C78" s="4" t="s">
        <v>234</v>
      </c>
      <c r="D78" s="31">
        <v>9291.1</v>
      </c>
      <c r="E78" s="31">
        <v>9900</v>
      </c>
      <c r="F78" s="31">
        <v>10500</v>
      </c>
      <c r="G78" s="31">
        <v>11000</v>
      </c>
      <c r="H78" s="31">
        <v>11500</v>
      </c>
    </row>
    <row r="79" spans="1:11" s="10" customFormat="1" ht="31.5" x14ac:dyDescent="0.25">
      <c r="A79" s="54"/>
      <c r="B79" s="52"/>
      <c r="C79" s="33" t="s">
        <v>249</v>
      </c>
      <c r="D79" s="31">
        <v>107</v>
      </c>
      <c r="E79" s="31">
        <f>E78/D78*100</f>
        <v>106.55358353693319</v>
      </c>
      <c r="F79" s="31">
        <f>F78/E78*100</f>
        <v>106.06060606060606</v>
      </c>
      <c r="G79" s="31">
        <f>G78/F78*100</f>
        <v>104.76190476190477</v>
      </c>
      <c r="H79" s="31">
        <f>H78/G78*100</f>
        <v>104.54545454545455</v>
      </c>
    </row>
    <row r="80" spans="1:11" s="10" customFormat="1" ht="81" customHeight="1" x14ac:dyDescent="0.25">
      <c r="A80" s="54" t="s">
        <v>74</v>
      </c>
      <c r="B80" s="51" t="s">
        <v>190</v>
      </c>
      <c r="C80" s="4" t="s">
        <v>234</v>
      </c>
      <c r="D80" s="31">
        <v>564.20000000000005</v>
      </c>
      <c r="E80" s="31">
        <v>605</v>
      </c>
      <c r="F80" s="31">
        <v>650</v>
      </c>
      <c r="G80" s="31">
        <v>700</v>
      </c>
      <c r="H80" s="31">
        <v>760</v>
      </c>
    </row>
    <row r="81" spans="1:11" ht="31.5" x14ac:dyDescent="0.25">
      <c r="A81" s="54"/>
      <c r="B81" s="52"/>
      <c r="C81" s="33" t="s">
        <v>249</v>
      </c>
      <c r="D81" s="31">
        <v>117</v>
      </c>
      <c r="E81" s="31">
        <f>E80/D80*100</f>
        <v>107.23147819922012</v>
      </c>
      <c r="F81" s="31">
        <f>F80/E80*100</f>
        <v>107.43801652892562</v>
      </c>
      <c r="G81" s="31">
        <f>G80/F80*100</f>
        <v>107.69230769230769</v>
      </c>
      <c r="H81" s="31">
        <f>H80/G80*100</f>
        <v>108.57142857142857</v>
      </c>
      <c r="I81" s="10"/>
      <c r="J81" s="10"/>
      <c r="K81" s="10"/>
    </row>
    <row r="82" spans="1:11" x14ac:dyDescent="0.25">
      <c r="A82" s="8" t="s">
        <v>15</v>
      </c>
      <c r="B82" s="53" t="s">
        <v>19</v>
      </c>
      <c r="C82" s="53"/>
      <c r="D82" s="53"/>
      <c r="E82" s="53"/>
      <c r="F82" s="53"/>
      <c r="G82" s="53"/>
      <c r="H82" s="53"/>
      <c r="I82" s="10"/>
      <c r="J82" s="10"/>
      <c r="K82" s="10"/>
    </row>
    <row r="83" spans="1:11" s="10" customFormat="1" x14ac:dyDescent="0.25">
      <c r="A83" s="54">
        <v>1</v>
      </c>
      <c r="B83" s="63" t="s">
        <v>180</v>
      </c>
      <c r="C83" s="4" t="s">
        <v>234</v>
      </c>
      <c r="D83" s="31">
        <v>41502.6</v>
      </c>
      <c r="E83" s="31">
        <f>E85+E87</f>
        <v>45948.2</v>
      </c>
      <c r="F83" s="31">
        <f>F85+F87</f>
        <v>48627</v>
      </c>
      <c r="G83" s="31">
        <f>G85+G87</f>
        <v>51135</v>
      </c>
      <c r="H83" s="31">
        <f>H85+H87</f>
        <v>54142</v>
      </c>
      <c r="I83" s="1"/>
      <c r="J83" s="1"/>
      <c r="K83" s="1"/>
    </row>
    <row r="84" spans="1:11" s="10" customFormat="1" ht="31.5" x14ac:dyDescent="0.25">
      <c r="A84" s="54"/>
      <c r="B84" s="64"/>
      <c r="C84" s="33" t="s">
        <v>249</v>
      </c>
      <c r="D84" s="31">
        <v>109.4</v>
      </c>
      <c r="E84" s="31">
        <f>E83/D83*100</f>
        <v>110.71161806730181</v>
      </c>
      <c r="F84" s="31">
        <f>F83/E83*100</f>
        <v>105.83004339669455</v>
      </c>
      <c r="G84" s="31">
        <f>G83/F83*100</f>
        <v>105.15762847800605</v>
      </c>
      <c r="H84" s="31">
        <f>H83/G83*100</f>
        <v>105.88051236921874</v>
      </c>
      <c r="I84" s="1"/>
      <c r="J84" s="1"/>
      <c r="K84" s="1"/>
    </row>
    <row r="85" spans="1:11" s="10" customFormat="1" x14ac:dyDescent="0.25">
      <c r="A85" s="54" t="s">
        <v>39</v>
      </c>
      <c r="B85" s="63" t="s">
        <v>89</v>
      </c>
      <c r="C85" s="4" t="s">
        <v>234</v>
      </c>
      <c r="D85" s="31">
        <v>113.1</v>
      </c>
      <c r="E85" s="31">
        <v>120.2</v>
      </c>
      <c r="F85" s="31">
        <v>127</v>
      </c>
      <c r="G85" s="31">
        <v>135</v>
      </c>
      <c r="H85" s="31">
        <v>142</v>
      </c>
      <c r="I85" s="1"/>
      <c r="J85" s="1"/>
      <c r="K85" s="1"/>
    </row>
    <row r="86" spans="1:11" s="10" customFormat="1" ht="31.5" x14ac:dyDescent="0.25">
      <c r="A86" s="54"/>
      <c r="B86" s="64"/>
      <c r="C86" s="33" t="s">
        <v>249</v>
      </c>
      <c r="D86" s="31">
        <v>109.4</v>
      </c>
      <c r="E86" s="31">
        <f>E85/D85*100</f>
        <v>106.27763041556146</v>
      </c>
      <c r="F86" s="31">
        <f>F85/E85*100</f>
        <v>105.65723793677205</v>
      </c>
      <c r="G86" s="31">
        <f>G85/F85*100</f>
        <v>106.29921259842521</v>
      </c>
      <c r="H86" s="31">
        <f>H85/G85*100</f>
        <v>105.18518518518518</v>
      </c>
      <c r="I86" s="1"/>
      <c r="J86" s="1"/>
      <c r="K86" s="1"/>
    </row>
    <row r="87" spans="1:11" x14ac:dyDescent="0.25">
      <c r="A87" s="54" t="s">
        <v>40</v>
      </c>
      <c r="B87" s="63" t="s">
        <v>90</v>
      </c>
      <c r="C87" s="4" t="s">
        <v>234</v>
      </c>
      <c r="D87" s="31">
        <v>41389.5</v>
      </c>
      <c r="E87" s="31">
        <v>45828</v>
      </c>
      <c r="F87" s="31">
        <v>48500</v>
      </c>
      <c r="G87" s="31">
        <v>51000</v>
      </c>
      <c r="H87" s="31">
        <v>54000</v>
      </c>
    </row>
    <row r="88" spans="1:11" ht="31.5" x14ac:dyDescent="0.25">
      <c r="A88" s="54"/>
      <c r="B88" s="64"/>
      <c r="C88" s="33" t="s">
        <v>249</v>
      </c>
      <c r="D88" s="31">
        <v>109.4</v>
      </c>
      <c r="E88" s="31">
        <f>E87/D87*100</f>
        <v>110.72373428043345</v>
      </c>
      <c r="F88" s="31">
        <f>F87/E87*100</f>
        <v>105.83049663960897</v>
      </c>
      <c r="G88" s="31">
        <f>G87/F87*100</f>
        <v>105.15463917525774</v>
      </c>
      <c r="H88" s="31">
        <f>H87/G87*100</f>
        <v>105.88235294117648</v>
      </c>
    </row>
    <row r="89" spans="1:11" x14ac:dyDescent="0.25">
      <c r="A89" s="8" t="s">
        <v>18</v>
      </c>
      <c r="B89" s="18" t="s">
        <v>25</v>
      </c>
      <c r="C89" s="6"/>
      <c r="D89" s="6"/>
      <c r="E89" s="6"/>
      <c r="F89" s="6"/>
      <c r="G89" s="6"/>
      <c r="H89" s="6"/>
    </row>
    <row r="90" spans="1:11" ht="21.75" customHeight="1" x14ac:dyDescent="0.25">
      <c r="A90" s="59">
        <v>1</v>
      </c>
      <c r="B90" s="63" t="s">
        <v>154</v>
      </c>
      <c r="C90" s="4" t="s">
        <v>234</v>
      </c>
      <c r="D90" s="31">
        <v>521</v>
      </c>
      <c r="E90" s="31">
        <v>554</v>
      </c>
      <c r="F90" s="31">
        <v>590</v>
      </c>
      <c r="G90" s="31">
        <v>630</v>
      </c>
      <c r="H90" s="31">
        <v>670</v>
      </c>
    </row>
    <row r="91" spans="1:11" ht="31.5" x14ac:dyDescent="0.25">
      <c r="A91" s="60"/>
      <c r="B91" s="64"/>
      <c r="C91" s="33" t="s">
        <v>249</v>
      </c>
      <c r="D91" s="31">
        <v>261.3</v>
      </c>
      <c r="E91" s="31">
        <f>E90/D90*100</f>
        <v>106.33397312859884</v>
      </c>
      <c r="F91" s="31">
        <f>F90/E90*100</f>
        <v>106.49819494584838</v>
      </c>
      <c r="G91" s="31">
        <f>G90/F90*100</f>
        <v>106.77966101694916</v>
      </c>
      <c r="H91" s="31">
        <f>H90/G90*100</f>
        <v>106.34920634920636</v>
      </c>
    </row>
    <row r="92" spans="1:11" ht="31.5" x14ac:dyDescent="0.25">
      <c r="A92" s="7">
        <v>2</v>
      </c>
      <c r="B92" s="38" t="s">
        <v>76</v>
      </c>
      <c r="C92" s="4" t="s">
        <v>28</v>
      </c>
      <c r="D92" s="31">
        <v>104630</v>
      </c>
      <c r="E92" s="31">
        <v>127930</v>
      </c>
      <c r="F92" s="31">
        <v>125820</v>
      </c>
      <c r="G92" s="31">
        <v>100000</v>
      </c>
      <c r="H92" s="31">
        <v>97000</v>
      </c>
    </row>
    <row r="93" spans="1:11" ht="31.5" x14ac:dyDescent="0.25">
      <c r="A93" s="7" t="s">
        <v>58</v>
      </c>
      <c r="B93" s="38" t="s">
        <v>232</v>
      </c>
      <c r="C93" s="4" t="s">
        <v>28</v>
      </c>
      <c r="D93" s="31">
        <v>104630</v>
      </c>
      <c r="E93" s="31">
        <v>120000</v>
      </c>
      <c r="F93" s="31">
        <v>110000</v>
      </c>
      <c r="G93" s="31">
        <v>100000</v>
      </c>
      <c r="H93" s="31">
        <v>97000</v>
      </c>
    </row>
    <row r="94" spans="1:11" ht="31.5" x14ac:dyDescent="0.25">
      <c r="A94" s="7">
        <v>3</v>
      </c>
      <c r="B94" s="38" t="s">
        <v>155</v>
      </c>
      <c r="C94" s="4" t="s">
        <v>29</v>
      </c>
      <c r="D94" s="31">
        <v>27.34</v>
      </c>
      <c r="E94" s="31">
        <v>27.41</v>
      </c>
      <c r="F94" s="31">
        <v>27.56</v>
      </c>
      <c r="G94" s="31">
        <v>27.71</v>
      </c>
      <c r="H94" s="31">
        <v>27.86</v>
      </c>
    </row>
    <row r="95" spans="1:11" x14ac:dyDescent="0.25">
      <c r="A95" s="8" t="s">
        <v>20</v>
      </c>
      <c r="B95" s="18" t="s">
        <v>31</v>
      </c>
      <c r="C95" s="6"/>
      <c r="D95" s="6"/>
      <c r="E95" s="6"/>
      <c r="F95" s="6"/>
      <c r="G95" s="6"/>
      <c r="H95" s="6"/>
    </row>
    <row r="96" spans="1:11" ht="31.5" x14ac:dyDescent="0.25">
      <c r="A96" s="7" t="s">
        <v>147</v>
      </c>
      <c r="B96" s="38" t="s">
        <v>86</v>
      </c>
      <c r="C96" s="4" t="s">
        <v>81</v>
      </c>
      <c r="D96" s="31">
        <v>36.6</v>
      </c>
      <c r="E96" s="31">
        <v>36.6</v>
      </c>
      <c r="F96" s="31">
        <v>36.6</v>
      </c>
      <c r="G96" s="31">
        <v>36.6</v>
      </c>
      <c r="H96" s="31">
        <v>36.6</v>
      </c>
    </row>
    <row r="97" spans="1:8" ht="47.25" x14ac:dyDescent="0.25">
      <c r="A97" s="39" t="s">
        <v>71</v>
      </c>
      <c r="B97" s="38" t="s">
        <v>217</v>
      </c>
      <c r="C97" s="4" t="s">
        <v>81</v>
      </c>
      <c r="D97" s="31">
        <v>36.6</v>
      </c>
      <c r="E97" s="31">
        <v>36.6</v>
      </c>
      <c r="F97" s="31">
        <v>36.6</v>
      </c>
      <c r="G97" s="31">
        <v>36.6</v>
      </c>
      <c r="H97" s="31">
        <v>36.6</v>
      </c>
    </row>
    <row r="98" spans="1:8" ht="63" x14ac:dyDescent="0.25">
      <c r="A98" s="39" t="s">
        <v>72</v>
      </c>
      <c r="B98" s="38" t="s">
        <v>191</v>
      </c>
      <c r="C98" s="4" t="s">
        <v>7</v>
      </c>
      <c r="D98" s="31">
        <f>D97/D96*100</f>
        <v>100</v>
      </c>
      <c r="E98" s="31">
        <f>E97/E96*100</f>
        <v>100</v>
      </c>
      <c r="F98" s="31">
        <f>F97/F96*100</f>
        <v>100</v>
      </c>
      <c r="G98" s="31">
        <f>G97/G96*100</f>
        <v>100</v>
      </c>
      <c r="H98" s="31">
        <f>H97/H96*100</f>
        <v>100</v>
      </c>
    </row>
    <row r="99" spans="1:8" x14ac:dyDescent="0.25">
      <c r="A99" s="8" t="s">
        <v>21</v>
      </c>
      <c r="B99" s="18" t="s">
        <v>22</v>
      </c>
      <c r="C99" s="6"/>
      <c r="D99" s="6"/>
      <c r="E99" s="6"/>
      <c r="F99" s="6"/>
      <c r="G99" s="6"/>
      <c r="H99" s="6"/>
    </row>
    <row r="100" spans="1:8" x14ac:dyDescent="0.25">
      <c r="A100" s="61">
        <v>1</v>
      </c>
      <c r="B100" s="62" t="s">
        <v>186</v>
      </c>
      <c r="C100" s="4" t="s">
        <v>234</v>
      </c>
      <c r="D100" s="31">
        <v>17341.8</v>
      </c>
      <c r="E100" s="31">
        <v>18806</v>
      </c>
      <c r="F100" s="31">
        <v>20536</v>
      </c>
      <c r="G100" s="31">
        <v>22148</v>
      </c>
      <c r="H100" s="31">
        <v>23909</v>
      </c>
    </row>
    <row r="101" spans="1:8" ht="31.5" x14ac:dyDescent="0.25">
      <c r="A101" s="61"/>
      <c r="B101" s="62"/>
      <c r="C101" s="33" t="s">
        <v>249</v>
      </c>
      <c r="D101" s="31">
        <v>107.7</v>
      </c>
      <c r="E101" s="31">
        <f>E100/D100*100</f>
        <v>108.44318352189508</v>
      </c>
      <c r="F101" s="31">
        <f>F100/E100*100</f>
        <v>109.1991917473147</v>
      </c>
      <c r="G101" s="31">
        <f>G100/F100*100</f>
        <v>107.84962991819245</v>
      </c>
      <c r="H101" s="31">
        <f>H100/G100*100</f>
        <v>107.95105652880621</v>
      </c>
    </row>
    <row r="102" spans="1:8" x14ac:dyDescent="0.25">
      <c r="A102" s="55" t="s">
        <v>71</v>
      </c>
      <c r="B102" s="56" t="s">
        <v>77</v>
      </c>
      <c r="C102" s="4" t="s">
        <v>234</v>
      </c>
      <c r="D102" s="31">
        <v>6199.9</v>
      </c>
      <c r="E102" s="31">
        <v>6747</v>
      </c>
      <c r="F102" s="31">
        <v>7552</v>
      </c>
      <c r="G102" s="31">
        <v>7994.7</v>
      </c>
      <c r="H102" s="31">
        <v>8513</v>
      </c>
    </row>
    <row r="103" spans="1:8" ht="31.5" x14ac:dyDescent="0.25">
      <c r="A103" s="55"/>
      <c r="B103" s="56"/>
      <c r="C103" s="33" t="s">
        <v>249</v>
      </c>
      <c r="D103" s="31">
        <v>110.8</v>
      </c>
      <c r="E103" s="31">
        <f>E102/D102*100</f>
        <v>108.82433587638512</v>
      </c>
      <c r="F103" s="31">
        <f>F102/E102*100</f>
        <v>111.93122869423446</v>
      </c>
      <c r="G103" s="31">
        <f>G102/F102*100</f>
        <v>105.86202330508473</v>
      </c>
      <c r="H103" s="31">
        <f>H102/G102*100</f>
        <v>106.48304501732397</v>
      </c>
    </row>
    <row r="104" spans="1:8" x14ac:dyDescent="0.25">
      <c r="A104" s="49" t="s">
        <v>72</v>
      </c>
      <c r="B104" s="51" t="s">
        <v>251</v>
      </c>
      <c r="C104" s="4" t="s">
        <v>234</v>
      </c>
      <c r="D104" s="31">
        <v>0</v>
      </c>
      <c r="E104" s="31">
        <v>0</v>
      </c>
      <c r="F104" s="31">
        <v>0</v>
      </c>
      <c r="G104" s="31">
        <v>0</v>
      </c>
      <c r="H104" s="31">
        <v>0</v>
      </c>
    </row>
    <row r="105" spans="1:8" ht="31.5" x14ac:dyDescent="0.25">
      <c r="A105" s="50"/>
      <c r="B105" s="52"/>
      <c r="C105" s="33" t="s">
        <v>249</v>
      </c>
      <c r="D105" s="31">
        <v>0</v>
      </c>
      <c r="E105" s="31">
        <v>0</v>
      </c>
      <c r="F105" s="31">
        <v>0</v>
      </c>
      <c r="G105" s="31">
        <v>0</v>
      </c>
      <c r="H105" s="31">
        <v>0</v>
      </c>
    </row>
    <row r="106" spans="1:8" x14ac:dyDescent="0.25">
      <c r="A106" s="8" t="s">
        <v>23</v>
      </c>
      <c r="B106" s="18" t="s">
        <v>241</v>
      </c>
      <c r="C106" s="33"/>
      <c r="D106" s="31"/>
      <c r="E106" s="31"/>
      <c r="F106" s="31"/>
      <c r="G106" s="31"/>
      <c r="H106" s="31"/>
    </row>
    <row r="107" spans="1:8" ht="31.5" x14ac:dyDescent="0.25">
      <c r="A107" s="36" t="s">
        <v>147</v>
      </c>
      <c r="B107" s="38" t="s">
        <v>229</v>
      </c>
      <c r="C107" s="4" t="s">
        <v>230</v>
      </c>
      <c r="D107" s="31">
        <v>3739</v>
      </c>
      <c r="E107" s="31">
        <v>3856</v>
      </c>
      <c r="F107" s="31">
        <v>3963</v>
      </c>
      <c r="G107" s="31">
        <v>4077</v>
      </c>
      <c r="H107" s="31">
        <v>4199</v>
      </c>
    </row>
    <row r="108" spans="1:8" ht="63" x14ac:dyDescent="0.25">
      <c r="A108" s="36" t="s">
        <v>71</v>
      </c>
      <c r="B108" s="38" t="s">
        <v>242</v>
      </c>
      <c r="C108" s="4" t="s">
        <v>233</v>
      </c>
      <c r="D108" s="31">
        <v>12820</v>
      </c>
      <c r="E108" s="31">
        <v>12950</v>
      </c>
      <c r="F108" s="31">
        <v>13100</v>
      </c>
      <c r="G108" s="31">
        <v>13200</v>
      </c>
      <c r="H108" s="31">
        <v>13350</v>
      </c>
    </row>
    <row r="109" spans="1:8" ht="31.5" x14ac:dyDescent="0.25">
      <c r="A109" s="36" t="s">
        <v>72</v>
      </c>
      <c r="B109" s="38" t="s">
        <v>231</v>
      </c>
      <c r="C109" s="4" t="s">
        <v>234</v>
      </c>
      <c r="D109" s="31">
        <v>7137</v>
      </c>
      <c r="E109" s="31">
        <v>7650</v>
      </c>
      <c r="F109" s="31">
        <v>8300</v>
      </c>
      <c r="G109" s="31">
        <v>8860</v>
      </c>
      <c r="H109" s="31">
        <v>9570</v>
      </c>
    </row>
    <row r="110" spans="1:8" x14ac:dyDescent="0.25">
      <c r="A110" s="13" t="s">
        <v>27</v>
      </c>
      <c r="B110" s="20" t="s">
        <v>24</v>
      </c>
      <c r="C110" s="32"/>
      <c r="D110" s="32"/>
      <c r="E110" s="32"/>
      <c r="F110" s="32"/>
      <c r="G110" s="32"/>
      <c r="H110" s="32"/>
    </row>
    <row r="111" spans="1:8" x14ac:dyDescent="0.25">
      <c r="A111" s="57">
        <v>1</v>
      </c>
      <c r="B111" s="51" t="s">
        <v>248</v>
      </c>
      <c r="C111" s="4" t="s">
        <v>234</v>
      </c>
      <c r="D111" s="31">
        <v>5405.3</v>
      </c>
      <c r="E111" s="31">
        <v>5860</v>
      </c>
      <c r="F111" s="31">
        <v>6550</v>
      </c>
      <c r="G111" s="31">
        <v>7365</v>
      </c>
      <c r="H111" s="31">
        <v>8100</v>
      </c>
    </row>
    <row r="112" spans="1:8" ht="31.5" x14ac:dyDescent="0.25">
      <c r="A112" s="57"/>
      <c r="B112" s="52"/>
      <c r="C112" s="33" t="s">
        <v>249</v>
      </c>
      <c r="D112" s="31">
        <v>68.5</v>
      </c>
      <c r="E112" s="31">
        <f>E111/D111*100</f>
        <v>108.4121140362237</v>
      </c>
      <c r="F112" s="31">
        <f>F111/E111*100</f>
        <v>111.77474402730377</v>
      </c>
      <c r="G112" s="31">
        <f>G111/F111*100</f>
        <v>112.44274809160306</v>
      </c>
      <c r="H112" s="31">
        <f>H111/G111*100</f>
        <v>109.97963340122199</v>
      </c>
    </row>
    <row r="113" spans="1:8" ht="31.5" x14ac:dyDescent="0.25">
      <c r="A113" s="11" t="s">
        <v>71</v>
      </c>
      <c r="B113" s="37" t="s">
        <v>170</v>
      </c>
      <c r="C113" s="33"/>
      <c r="D113" s="31"/>
      <c r="E113" s="31"/>
      <c r="F113" s="31"/>
      <c r="G113" s="31"/>
      <c r="H113" s="31"/>
    </row>
    <row r="114" spans="1:8" ht="31.5" x14ac:dyDescent="0.25">
      <c r="A114" s="11" t="s">
        <v>58</v>
      </c>
      <c r="B114" s="37" t="s">
        <v>91</v>
      </c>
      <c r="C114" s="4" t="s">
        <v>234</v>
      </c>
      <c r="D114" s="31">
        <v>1178.4000000000001</v>
      </c>
      <c r="E114" s="31">
        <v>2500</v>
      </c>
      <c r="F114" s="31">
        <v>2800</v>
      </c>
      <c r="G114" s="31">
        <v>2400</v>
      </c>
      <c r="H114" s="31">
        <v>2200</v>
      </c>
    </row>
    <row r="115" spans="1:8" x14ac:dyDescent="0.25">
      <c r="A115" s="11" t="s">
        <v>59</v>
      </c>
      <c r="B115" s="37" t="s">
        <v>92</v>
      </c>
      <c r="C115" s="4" t="s">
        <v>234</v>
      </c>
      <c r="D115" s="31"/>
      <c r="E115" s="31"/>
      <c r="F115" s="31"/>
      <c r="G115" s="31"/>
      <c r="H115" s="31"/>
    </row>
    <row r="116" spans="1:8" x14ac:dyDescent="0.25">
      <c r="A116" s="11" t="s">
        <v>60</v>
      </c>
      <c r="B116" s="37" t="s">
        <v>93</v>
      </c>
      <c r="C116" s="4" t="s">
        <v>234</v>
      </c>
      <c r="D116" s="31">
        <v>1418.3</v>
      </c>
      <c r="E116" s="31">
        <v>1700</v>
      </c>
      <c r="F116" s="31">
        <v>1850</v>
      </c>
      <c r="G116" s="31">
        <v>2900</v>
      </c>
      <c r="H116" s="31">
        <v>3500</v>
      </c>
    </row>
    <row r="117" spans="1:8" ht="31.5" x14ac:dyDescent="0.25">
      <c r="A117" s="11" t="s">
        <v>61</v>
      </c>
      <c r="B117" s="37" t="s">
        <v>94</v>
      </c>
      <c r="C117" s="4" t="s">
        <v>234</v>
      </c>
      <c r="D117" s="31">
        <v>1483.9</v>
      </c>
      <c r="E117" s="31">
        <v>650</v>
      </c>
      <c r="F117" s="31">
        <v>800</v>
      </c>
      <c r="G117" s="31">
        <v>870</v>
      </c>
      <c r="H117" s="31">
        <v>950</v>
      </c>
    </row>
    <row r="118" spans="1:8" ht="47.25" x14ac:dyDescent="0.25">
      <c r="A118" s="11" t="s">
        <v>63</v>
      </c>
      <c r="B118" s="37" t="s">
        <v>95</v>
      </c>
      <c r="C118" s="4" t="s">
        <v>234</v>
      </c>
      <c r="D118" s="31">
        <v>10</v>
      </c>
      <c r="E118" s="31">
        <v>15</v>
      </c>
      <c r="F118" s="31">
        <v>20</v>
      </c>
      <c r="G118" s="31">
        <v>25</v>
      </c>
      <c r="H118" s="31">
        <v>30</v>
      </c>
    </row>
    <row r="119" spans="1:8" x14ac:dyDescent="0.25">
      <c r="A119" s="11" t="s">
        <v>64</v>
      </c>
      <c r="B119" s="37" t="s">
        <v>96</v>
      </c>
      <c r="C119" s="4" t="s">
        <v>234</v>
      </c>
      <c r="D119" s="31">
        <v>35</v>
      </c>
      <c r="E119" s="31">
        <v>40</v>
      </c>
      <c r="F119" s="31">
        <v>46</v>
      </c>
      <c r="G119" s="31">
        <v>53</v>
      </c>
      <c r="H119" s="31">
        <v>80</v>
      </c>
    </row>
    <row r="120" spans="1:8" ht="47.25" x14ac:dyDescent="0.25">
      <c r="A120" s="11" t="s">
        <v>65</v>
      </c>
      <c r="B120" s="37" t="s">
        <v>97</v>
      </c>
      <c r="C120" s="4" t="s">
        <v>234</v>
      </c>
      <c r="D120" s="31">
        <v>147.9</v>
      </c>
      <c r="E120" s="31">
        <v>130</v>
      </c>
      <c r="F120" s="31">
        <v>140</v>
      </c>
      <c r="G120" s="31">
        <v>150</v>
      </c>
      <c r="H120" s="31">
        <v>155</v>
      </c>
    </row>
    <row r="121" spans="1:8" ht="31.5" x14ac:dyDescent="0.25">
      <c r="A121" s="11" t="s">
        <v>66</v>
      </c>
      <c r="B121" s="37" t="s">
        <v>98</v>
      </c>
      <c r="C121" s="4" t="s">
        <v>234</v>
      </c>
      <c r="D121" s="31"/>
      <c r="E121" s="31"/>
      <c r="F121" s="31"/>
      <c r="G121" s="31"/>
      <c r="H121" s="31"/>
    </row>
    <row r="122" spans="1:8" x14ac:dyDescent="0.25">
      <c r="A122" s="11" t="s">
        <v>67</v>
      </c>
      <c r="B122" s="37" t="s">
        <v>99</v>
      </c>
      <c r="C122" s="4" t="s">
        <v>234</v>
      </c>
      <c r="D122" s="31">
        <v>215.6</v>
      </c>
      <c r="E122" s="31">
        <v>135</v>
      </c>
      <c r="F122" s="31">
        <v>150</v>
      </c>
      <c r="G122" s="31">
        <v>160</v>
      </c>
      <c r="H122" s="31">
        <v>170</v>
      </c>
    </row>
    <row r="123" spans="1:8" ht="31.5" x14ac:dyDescent="0.25">
      <c r="A123" s="11" t="s">
        <v>68</v>
      </c>
      <c r="B123" s="37" t="s">
        <v>100</v>
      </c>
      <c r="C123" s="4" t="s">
        <v>234</v>
      </c>
      <c r="D123" s="31">
        <v>136</v>
      </c>
      <c r="E123" s="31">
        <v>80</v>
      </c>
      <c r="F123" s="31">
        <v>90</v>
      </c>
      <c r="G123" s="31">
        <v>100</v>
      </c>
      <c r="H123" s="31">
        <v>108</v>
      </c>
    </row>
    <row r="124" spans="1:8" x14ac:dyDescent="0.25">
      <c r="A124" s="11" t="s">
        <v>171</v>
      </c>
      <c r="B124" s="37" t="s">
        <v>101</v>
      </c>
      <c r="C124" s="4" t="s">
        <v>234</v>
      </c>
      <c r="D124" s="31"/>
      <c r="E124" s="31"/>
      <c r="F124" s="31"/>
      <c r="G124" s="31"/>
      <c r="H124" s="31"/>
    </row>
    <row r="125" spans="1:8" ht="31.5" x14ac:dyDescent="0.25">
      <c r="A125" s="11" t="s">
        <v>172</v>
      </c>
      <c r="B125" s="37" t="s">
        <v>102</v>
      </c>
      <c r="C125" s="4" t="s">
        <v>234</v>
      </c>
      <c r="D125" s="31">
        <v>226.6</v>
      </c>
      <c r="E125" s="31">
        <v>20</v>
      </c>
      <c r="F125" s="31">
        <v>40</v>
      </c>
      <c r="G125" s="31">
        <v>60</v>
      </c>
      <c r="H125" s="31">
        <v>100</v>
      </c>
    </row>
    <row r="126" spans="1:8" ht="31.5" x14ac:dyDescent="0.25">
      <c r="A126" s="11" t="s">
        <v>173</v>
      </c>
      <c r="B126" s="37" t="s">
        <v>103</v>
      </c>
      <c r="C126" s="4" t="s">
        <v>234</v>
      </c>
      <c r="D126" s="31">
        <v>124.5</v>
      </c>
      <c r="E126" s="31">
        <v>150</v>
      </c>
      <c r="F126" s="31">
        <v>160</v>
      </c>
      <c r="G126" s="31">
        <v>170</v>
      </c>
      <c r="H126" s="31">
        <v>200</v>
      </c>
    </row>
    <row r="127" spans="1:8" ht="31.5" x14ac:dyDescent="0.25">
      <c r="A127" s="11" t="s">
        <v>174</v>
      </c>
      <c r="B127" s="37" t="s">
        <v>104</v>
      </c>
      <c r="C127" s="4" t="s">
        <v>234</v>
      </c>
      <c r="D127" s="31"/>
      <c r="E127" s="31"/>
      <c r="F127" s="31"/>
      <c r="G127" s="31"/>
      <c r="H127" s="31"/>
    </row>
    <row r="128" spans="1:8" ht="47.25" x14ac:dyDescent="0.25">
      <c r="A128" s="11" t="s">
        <v>175</v>
      </c>
      <c r="B128" s="37" t="s">
        <v>105</v>
      </c>
      <c r="C128" s="4" t="s">
        <v>234</v>
      </c>
      <c r="D128" s="31">
        <v>83.6</v>
      </c>
      <c r="E128" s="31">
        <v>40</v>
      </c>
      <c r="F128" s="31">
        <v>60</v>
      </c>
      <c r="G128" s="31">
        <v>70</v>
      </c>
      <c r="H128" s="31">
        <v>85</v>
      </c>
    </row>
    <row r="129" spans="1:8" x14ac:dyDescent="0.25">
      <c r="A129" s="11" t="s">
        <v>176</v>
      </c>
      <c r="B129" s="37" t="s">
        <v>106</v>
      </c>
      <c r="C129" s="4" t="s">
        <v>234</v>
      </c>
      <c r="D129" s="31">
        <v>109.6</v>
      </c>
      <c r="E129" s="31">
        <v>130</v>
      </c>
      <c r="F129" s="31">
        <v>150</v>
      </c>
      <c r="G129" s="31">
        <v>160</v>
      </c>
      <c r="H129" s="31">
        <v>200</v>
      </c>
    </row>
    <row r="130" spans="1:8" ht="31.5" x14ac:dyDescent="0.25">
      <c r="A130" s="11" t="s">
        <v>177</v>
      </c>
      <c r="B130" s="37" t="s">
        <v>107</v>
      </c>
      <c r="C130" s="4" t="s">
        <v>234</v>
      </c>
      <c r="D130" s="31">
        <v>120.1</v>
      </c>
      <c r="E130" s="31">
        <v>50</v>
      </c>
      <c r="F130" s="31">
        <v>100</v>
      </c>
      <c r="G130" s="31">
        <v>100</v>
      </c>
      <c r="H130" s="31">
        <v>120</v>
      </c>
    </row>
    <row r="131" spans="1:8" ht="31.5" x14ac:dyDescent="0.25">
      <c r="A131" s="11" t="s">
        <v>178</v>
      </c>
      <c r="B131" s="37" t="s">
        <v>108</v>
      </c>
      <c r="C131" s="4" t="s">
        <v>234</v>
      </c>
      <c r="D131" s="31">
        <v>10.199999999999999</v>
      </c>
      <c r="E131" s="31">
        <v>10</v>
      </c>
      <c r="F131" s="31">
        <v>15</v>
      </c>
      <c r="G131" s="31">
        <v>17</v>
      </c>
      <c r="H131" s="31">
        <v>20</v>
      </c>
    </row>
    <row r="132" spans="1:8" x14ac:dyDescent="0.25">
      <c r="A132" s="11" t="s">
        <v>179</v>
      </c>
      <c r="B132" s="37" t="s">
        <v>109</v>
      </c>
      <c r="C132" s="4" t="s">
        <v>234</v>
      </c>
      <c r="D132" s="31">
        <f>D111-SUM(D114:D131)</f>
        <v>105.59999999999854</v>
      </c>
      <c r="E132" s="31">
        <f>E111-SUM(E114:E131)</f>
        <v>210</v>
      </c>
      <c r="F132" s="31">
        <f>F111-SUM(F114:F131)</f>
        <v>129</v>
      </c>
      <c r="G132" s="31">
        <f>G111-SUM(G114:G131)</f>
        <v>130</v>
      </c>
      <c r="H132" s="31">
        <f>H111-SUM(H114:H131)</f>
        <v>182</v>
      </c>
    </row>
    <row r="133" spans="1:8" ht="31.5" x14ac:dyDescent="0.25">
      <c r="A133" s="7" t="s">
        <v>72</v>
      </c>
      <c r="B133" s="38" t="s">
        <v>153</v>
      </c>
      <c r="C133" s="4" t="s">
        <v>234</v>
      </c>
      <c r="D133" s="31">
        <f>D111</f>
        <v>5405.3</v>
      </c>
      <c r="E133" s="31">
        <f>E111</f>
        <v>5860</v>
      </c>
      <c r="F133" s="31">
        <f>F111</f>
        <v>6550</v>
      </c>
      <c r="G133" s="31">
        <f>G111</f>
        <v>7365</v>
      </c>
      <c r="H133" s="31">
        <f>H111</f>
        <v>8100</v>
      </c>
    </row>
    <row r="134" spans="1:8" x14ac:dyDescent="0.25">
      <c r="A134" s="7" t="s">
        <v>44</v>
      </c>
      <c r="B134" s="38" t="s">
        <v>83</v>
      </c>
      <c r="C134" s="4" t="s">
        <v>234</v>
      </c>
      <c r="D134" s="31">
        <v>4559.6000000000004</v>
      </c>
      <c r="E134" s="31">
        <v>4750</v>
      </c>
      <c r="F134" s="31">
        <v>5300</v>
      </c>
      <c r="G134" s="31">
        <v>6000</v>
      </c>
      <c r="H134" s="31">
        <v>6600</v>
      </c>
    </row>
    <row r="135" spans="1:8" x14ac:dyDescent="0.25">
      <c r="A135" s="7" t="s">
        <v>45</v>
      </c>
      <c r="B135" s="38" t="s">
        <v>26</v>
      </c>
      <c r="C135" s="4" t="s">
        <v>234</v>
      </c>
      <c r="D135" s="31">
        <f>D133-D134</f>
        <v>845.69999999999982</v>
      </c>
      <c r="E135" s="31">
        <f>E133-E134</f>
        <v>1110</v>
      </c>
      <c r="F135" s="31">
        <f>F133-F134</f>
        <v>1250</v>
      </c>
      <c r="G135" s="31">
        <f>G133-G134</f>
        <v>1365</v>
      </c>
      <c r="H135" s="31">
        <f>H133-H134</f>
        <v>1500</v>
      </c>
    </row>
    <row r="136" spans="1:8" x14ac:dyDescent="0.25">
      <c r="A136" s="7" t="s">
        <v>75</v>
      </c>
      <c r="B136" s="38" t="s">
        <v>220</v>
      </c>
      <c r="C136" s="4" t="s">
        <v>234</v>
      </c>
      <c r="D136" s="31">
        <f>D137+D138+D139</f>
        <v>533.9</v>
      </c>
      <c r="E136" s="31">
        <f>E137+E138+E139</f>
        <v>635</v>
      </c>
      <c r="F136" s="31">
        <f>F137+F138+F139</f>
        <v>700</v>
      </c>
      <c r="G136" s="31">
        <f>G137+G138+G139</f>
        <v>785</v>
      </c>
      <c r="H136" s="31">
        <f>H137+H138+H139</f>
        <v>890</v>
      </c>
    </row>
    <row r="137" spans="1:8" x14ac:dyDescent="0.25">
      <c r="A137" s="7" t="s">
        <v>238</v>
      </c>
      <c r="B137" s="38" t="s">
        <v>223</v>
      </c>
      <c r="C137" s="4" t="s">
        <v>234</v>
      </c>
      <c r="D137" s="31">
        <v>24.4</v>
      </c>
      <c r="E137" s="31">
        <v>25</v>
      </c>
      <c r="F137" s="31">
        <v>30</v>
      </c>
      <c r="G137" s="31">
        <v>35</v>
      </c>
      <c r="H137" s="31">
        <v>40</v>
      </c>
    </row>
    <row r="138" spans="1:8" x14ac:dyDescent="0.25">
      <c r="A138" s="7" t="s">
        <v>239</v>
      </c>
      <c r="B138" s="38" t="s">
        <v>222</v>
      </c>
      <c r="C138" s="4" t="s">
        <v>234</v>
      </c>
      <c r="D138" s="31">
        <v>500</v>
      </c>
      <c r="E138" s="31">
        <v>550</v>
      </c>
      <c r="F138" s="31">
        <v>600</v>
      </c>
      <c r="G138" s="31">
        <v>670</v>
      </c>
      <c r="H138" s="31">
        <v>750</v>
      </c>
    </row>
    <row r="139" spans="1:8" x14ac:dyDescent="0.25">
      <c r="A139" s="7" t="s">
        <v>240</v>
      </c>
      <c r="B139" s="38" t="s">
        <v>221</v>
      </c>
      <c r="C139" s="4" t="s">
        <v>234</v>
      </c>
      <c r="D139" s="31">
        <v>9.5</v>
      </c>
      <c r="E139" s="31">
        <v>60</v>
      </c>
      <c r="F139" s="31">
        <v>70</v>
      </c>
      <c r="G139" s="31">
        <v>80</v>
      </c>
      <c r="H139" s="31">
        <v>100</v>
      </c>
    </row>
    <row r="140" spans="1:8" x14ac:dyDescent="0.25">
      <c r="A140" s="7" t="s">
        <v>237</v>
      </c>
      <c r="B140" s="38" t="s">
        <v>224</v>
      </c>
      <c r="C140" s="4" t="s">
        <v>234</v>
      </c>
      <c r="D140" s="31">
        <f>D135-D136</f>
        <v>311.79999999999984</v>
      </c>
      <c r="E140" s="31">
        <f>E135-E136</f>
        <v>475</v>
      </c>
      <c r="F140" s="31">
        <f>F135-F136</f>
        <v>550</v>
      </c>
      <c r="G140" s="31">
        <f>G135-G136</f>
        <v>580</v>
      </c>
      <c r="H140" s="31">
        <f>H135-H136</f>
        <v>610</v>
      </c>
    </row>
    <row r="141" spans="1:8" ht="31.5" x14ac:dyDescent="0.25">
      <c r="A141" s="14" t="s">
        <v>30</v>
      </c>
      <c r="B141" s="18" t="s">
        <v>243</v>
      </c>
      <c r="C141" s="6"/>
      <c r="D141" s="6"/>
      <c r="E141" s="6"/>
      <c r="F141" s="6"/>
      <c r="G141" s="6"/>
      <c r="H141" s="6"/>
    </row>
    <row r="142" spans="1:8" ht="31.5" x14ac:dyDescent="0.25">
      <c r="A142" s="39">
        <v>1</v>
      </c>
      <c r="B142" s="38" t="s">
        <v>246</v>
      </c>
      <c r="C142" s="4" t="s">
        <v>234</v>
      </c>
      <c r="D142" s="31">
        <f>D143+D146</f>
        <v>6276.9</v>
      </c>
      <c r="E142" s="31">
        <f>E143+E146</f>
        <v>7007.7999999999993</v>
      </c>
      <c r="F142" s="31">
        <f>F143+F146</f>
        <v>6298</v>
      </c>
      <c r="G142" s="31">
        <f>G143+G146</f>
        <v>5959.2</v>
      </c>
      <c r="H142" s="31">
        <f>H143+H146</f>
        <v>5994.1</v>
      </c>
    </row>
    <row r="143" spans="1:8" x14ac:dyDescent="0.25">
      <c r="A143" s="7" t="s">
        <v>39</v>
      </c>
      <c r="B143" s="38" t="s">
        <v>32</v>
      </c>
      <c r="C143" s="4" t="s">
        <v>234</v>
      </c>
      <c r="D143" s="31">
        <f>D144+D145</f>
        <v>2261.5</v>
      </c>
      <c r="E143" s="31">
        <f>E144+E145</f>
        <v>2727.4</v>
      </c>
      <c r="F143" s="31">
        <f>F144+F145</f>
        <v>2490.7999999999997</v>
      </c>
      <c r="G143" s="31">
        <f>G144+G145</f>
        <v>2746.5</v>
      </c>
      <c r="H143" s="31">
        <f>H144+H145</f>
        <v>2821.3</v>
      </c>
    </row>
    <row r="144" spans="1:8" x14ac:dyDescent="0.25">
      <c r="A144" s="7" t="s">
        <v>85</v>
      </c>
      <c r="B144" s="38" t="s">
        <v>183</v>
      </c>
      <c r="C144" s="4" t="s">
        <v>234</v>
      </c>
      <c r="D144" s="31">
        <v>1702.1</v>
      </c>
      <c r="E144" s="31">
        <v>2028.9</v>
      </c>
      <c r="F144" s="31">
        <v>2081.1999999999998</v>
      </c>
      <c r="G144" s="31">
        <v>2284.8000000000002</v>
      </c>
      <c r="H144" s="31">
        <v>2391.5</v>
      </c>
    </row>
    <row r="145" spans="1:8" x14ac:dyDescent="0.25">
      <c r="A145" s="7" t="s">
        <v>62</v>
      </c>
      <c r="B145" s="38" t="s">
        <v>184</v>
      </c>
      <c r="C145" s="4" t="s">
        <v>234</v>
      </c>
      <c r="D145" s="31">
        <v>559.4</v>
      </c>
      <c r="E145" s="31">
        <v>698.5</v>
      </c>
      <c r="F145" s="31">
        <v>409.6</v>
      </c>
      <c r="G145" s="31">
        <v>461.7</v>
      </c>
      <c r="H145" s="31">
        <v>429.8</v>
      </c>
    </row>
    <row r="146" spans="1:8" x14ac:dyDescent="0.25">
      <c r="A146" s="7" t="s">
        <v>40</v>
      </c>
      <c r="B146" s="38" t="s">
        <v>110</v>
      </c>
      <c r="C146" s="4" t="s">
        <v>234</v>
      </c>
      <c r="D146" s="31">
        <v>4015.4</v>
      </c>
      <c r="E146" s="31">
        <v>4280.3999999999996</v>
      </c>
      <c r="F146" s="31">
        <v>3807.2</v>
      </c>
      <c r="G146" s="31">
        <v>3212.7</v>
      </c>
      <c r="H146" s="31">
        <v>3172.8</v>
      </c>
    </row>
    <row r="147" spans="1:8" ht="31.5" x14ac:dyDescent="0.25">
      <c r="A147" s="7">
        <v>2</v>
      </c>
      <c r="B147" s="38" t="s">
        <v>244</v>
      </c>
      <c r="C147" s="4" t="s">
        <v>234</v>
      </c>
      <c r="D147" s="31">
        <v>6049.2</v>
      </c>
      <c r="E147" s="31">
        <v>7340.5</v>
      </c>
      <c r="F147" s="31">
        <v>6428.8</v>
      </c>
      <c r="G147" s="31">
        <v>5959.2</v>
      </c>
      <c r="H147" s="31">
        <v>5994.1</v>
      </c>
    </row>
    <row r="148" spans="1:8" x14ac:dyDescent="0.25">
      <c r="A148" s="7" t="s">
        <v>58</v>
      </c>
      <c r="B148" s="1" t="s">
        <v>247</v>
      </c>
      <c r="C148" s="4" t="s">
        <v>234</v>
      </c>
      <c r="D148" s="31">
        <v>5415.9</v>
      </c>
      <c r="E148" s="31">
        <v>6229.8</v>
      </c>
      <c r="F148" s="31">
        <v>5553.8</v>
      </c>
      <c r="G148" s="31">
        <v>4915.8999999999996</v>
      </c>
      <c r="H148" s="31">
        <v>4782.2</v>
      </c>
    </row>
    <row r="149" spans="1:8" ht="31.5" x14ac:dyDescent="0.25">
      <c r="A149" s="7">
        <v>3</v>
      </c>
      <c r="B149" s="38" t="s">
        <v>245</v>
      </c>
      <c r="C149" s="4" t="s">
        <v>234</v>
      </c>
      <c r="D149" s="31">
        <f>D142-D147</f>
        <v>227.69999999999982</v>
      </c>
      <c r="E149" s="31">
        <f>E142-E147</f>
        <v>-332.70000000000073</v>
      </c>
      <c r="F149" s="31">
        <f>F142-F147</f>
        <v>-130.80000000000018</v>
      </c>
      <c r="G149" s="31">
        <f>G142-G147</f>
        <v>0</v>
      </c>
      <c r="H149" s="31">
        <f>H142-H147</f>
        <v>0</v>
      </c>
    </row>
    <row r="150" spans="1:8" x14ac:dyDescent="0.25">
      <c r="A150" s="7" t="s">
        <v>73</v>
      </c>
      <c r="B150" s="38" t="s">
        <v>82</v>
      </c>
      <c r="C150" s="4" t="s">
        <v>234</v>
      </c>
      <c r="D150" s="31">
        <v>26.8</v>
      </c>
      <c r="E150" s="31">
        <v>0</v>
      </c>
      <c r="F150" s="31">
        <v>0</v>
      </c>
      <c r="G150" s="31">
        <v>0</v>
      </c>
      <c r="H150" s="31">
        <v>0</v>
      </c>
    </row>
    <row r="151" spans="1:8" x14ac:dyDescent="0.25">
      <c r="A151" s="8" t="s">
        <v>236</v>
      </c>
      <c r="B151" s="18" t="s">
        <v>33</v>
      </c>
      <c r="C151" s="6"/>
      <c r="D151" s="6"/>
      <c r="E151" s="6"/>
      <c r="F151" s="6"/>
      <c r="G151" s="6"/>
      <c r="H151" s="6"/>
    </row>
    <row r="152" spans="1:8" ht="31.5" x14ac:dyDescent="0.25">
      <c r="A152" s="7">
        <v>1</v>
      </c>
      <c r="B152" s="38" t="s">
        <v>34</v>
      </c>
      <c r="C152" s="4" t="s">
        <v>9</v>
      </c>
      <c r="D152" s="31">
        <v>44700</v>
      </c>
      <c r="E152" s="31">
        <v>44700</v>
      </c>
      <c r="F152" s="31">
        <v>44800</v>
      </c>
      <c r="G152" s="31">
        <v>44900</v>
      </c>
      <c r="H152" s="31">
        <v>45000</v>
      </c>
    </row>
    <row r="153" spans="1:8" ht="47.25" x14ac:dyDescent="0.25">
      <c r="A153" s="7" t="s">
        <v>71</v>
      </c>
      <c r="B153" s="38" t="s">
        <v>36</v>
      </c>
      <c r="C153" s="4" t="s">
        <v>9</v>
      </c>
      <c r="D153" s="31">
        <v>88</v>
      </c>
      <c r="E153" s="31">
        <v>60</v>
      </c>
      <c r="F153" s="31">
        <v>60</v>
      </c>
      <c r="G153" s="31">
        <v>60</v>
      </c>
      <c r="H153" s="31">
        <v>60</v>
      </c>
    </row>
    <row r="154" spans="1:8" ht="31.5" x14ac:dyDescent="0.25">
      <c r="A154" s="7" t="s">
        <v>72</v>
      </c>
      <c r="B154" s="38" t="s">
        <v>35</v>
      </c>
      <c r="C154" s="4" t="s">
        <v>7</v>
      </c>
      <c r="D154" s="31">
        <v>0.2</v>
      </c>
      <c r="E154" s="31">
        <v>0.1</v>
      </c>
      <c r="F154" s="31">
        <v>0.1</v>
      </c>
      <c r="G154" s="31">
        <v>0.1</v>
      </c>
      <c r="H154" s="31">
        <v>0.1</v>
      </c>
    </row>
    <row r="155" spans="1:8" ht="47.25" x14ac:dyDescent="0.25">
      <c r="A155" s="7" t="s">
        <v>73</v>
      </c>
      <c r="B155" s="38" t="s">
        <v>37</v>
      </c>
      <c r="C155" s="4" t="s">
        <v>38</v>
      </c>
      <c r="D155" s="31">
        <v>1518</v>
      </c>
      <c r="E155" s="31">
        <v>2950</v>
      </c>
      <c r="F155" s="31">
        <v>3000</v>
      </c>
      <c r="G155" s="31">
        <v>3000</v>
      </c>
      <c r="H155" s="31">
        <v>3050</v>
      </c>
    </row>
    <row r="156" spans="1:8" ht="31.5" x14ac:dyDescent="0.25">
      <c r="A156" s="39" t="s">
        <v>74</v>
      </c>
      <c r="B156" s="38" t="s">
        <v>111</v>
      </c>
      <c r="C156" s="4" t="s">
        <v>9</v>
      </c>
      <c r="D156" s="31">
        <v>20820</v>
      </c>
      <c r="E156" s="31">
        <v>22260</v>
      </c>
      <c r="F156" s="31">
        <v>22280</v>
      </c>
      <c r="G156" s="31">
        <v>22300</v>
      </c>
      <c r="H156" s="31">
        <v>22400</v>
      </c>
    </row>
    <row r="157" spans="1:8" ht="24" customHeight="1" x14ac:dyDescent="0.25">
      <c r="A157" s="58" t="s">
        <v>78</v>
      </c>
      <c r="B157" s="56" t="s">
        <v>181</v>
      </c>
      <c r="C157" s="4" t="s">
        <v>156</v>
      </c>
      <c r="D157" s="31">
        <v>74531</v>
      </c>
      <c r="E157" s="31">
        <v>88100</v>
      </c>
      <c r="F157" s="31">
        <v>95680</v>
      </c>
      <c r="G157" s="31">
        <v>102280</v>
      </c>
      <c r="H157" s="31">
        <v>109350</v>
      </c>
    </row>
    <row r="158" spans="1:8" ht="28.5" customHeight="1" x14ac:dyDescent="0.25">
      <c r="A158" s="58"/>
      <c r="B158" s="56"/>
      <c r="C158" s="4" t="s">
        <v>17</v>
      </c>
      <c r="D158" s="31">
        <v>114.6</v>
      </c>
      <c r="E158" s="31">
        <f>E157/D157*100</f>
        <v>118.20584723135339</v>
      </c>
      <c r="F158" s="31">
        <f>F157/E157*100</f>
        <v>108.6038592508513</v>
      </c>
      <c r="G158" s="31">
        <f>G157/F157*100</f>
        <v>106.8979933110368</v>
      </c>
      <c r="H158" s="31">
        <f>H157/G157*100</f>
        <v>106.91239734063356</v>
      </c>
    </row>
    <row r="159" spans="1:8" ht="31.5" x14ac:dyDescent="0.25">
      <c r="A159" s="11" t="s">
        <v>79</v>
      </c>
      <c r="B159" s="37" t="s">
        <v>182</v>
      </c>
      <c r="C159" s="33" t="s">
        <v>234</v>
      </c>
      <c r="D159" s="31">
        <f>D157*D156*12/1000000</f>
        <v>18620.82504</v>
      </c>
      <c r="E159" s="31">
        <f>E157*E156*12/1000000</f>
        <v>23533.272000000001</v>
      </c>
      <c r="F159" s="31">
        <f>F157*F156*12/1000000</f>
        <v>25581.004799999999</v>
      </c>
      <c r="G159" s="31">
        <f>G157*G156*12/1000000</f>
        <v>27370.128000000001</v>
      </c>
      <c r="H159" s="31">
        <f>H157*H156*12/1000000</f>
        <v>29393.279999999999</v>
      </c>
    </row>
  </sheetData>
  <mergeCells count="84">
    <mergeCell ref="A1:H1"/>
    <mergeCell ref="A2:H2"/>
    <mergeCell ref="A5:A6"/>
    <mergeCell ref="B5:B6"/>
    <mergeCell ref="C5:C6"/>
    <mergeCell ref="F5:H5"/>
    <mergeCell ref="A3:H3"/>
    <mergeCell ref="A68:A69"/>
    <mergeCell ref="A46:A47"/>
    <mergeCell ref="A23:A24"/>
    <mergeCell ref="A25:A26"/>
    <mergeCell ref="A27:A28"/>
    <mergeCell ref="A30:A31"/>
    <mergeCell ref="A32:A33"/>
    <mergeCell ref="A34:A35"/>
    <mergeCell ref="A36:A37"/>
    <mergeCell ref="A38:A39"/>
    <mergeCell ref="A40:A41"/>
    <mergeCell ref="A42:A43"/>
    <mergeCell ref="A44:A45"/>
    <mergeCell ref="A58:A59"/>
    <mergeCell ref="A60:A61"/>
    <mergeCell ref="A62:A63"/>
    <mergeCell ref="A64:A65"/>
    <mergeCell ref="A66:A67"/>
    <mergeCell ref="A48:A49"/>
    <mergeCell ref="A50:A51"/>
    <mergeCell ref="A52:A53"/>
    <mergeCell ref="A54:A55"/>
    <mergeCell ref="A56:A57"/>
    <mergeCell ref="B23:B24"/>
    <mergeCell ref="B25:B26"/>
    <mergeCell ref="B27:B28"/>
    <mergeCell ref="B30:B31"/>
    <mergeCell ref="B32:B33"/>
    <mergeCell ref="B44:B45"/>
    <mergeCell ref="A102:A103"/>
    <mergeCell ref="B102:B103"/>
    <mergeCell ref="A111:A112"/>
    <mergeCell ref="A157:A158"/>
    <mergeCell ref="B157:B158"/>
    <mergeCell ref="A83:A84"/>
    <mergeCell ref="A85:A86"/>
    <mergeCell ref="A87:A88"/>
    <mergeCell ref="A90:A91"/>
    <mergeCell ref="A100:A101"/>
    <mergeCell ref="B100:B101"/>
    <mergeCell ref="B83:B84"/>
    <mergeCell ref="B85:B86"/>
    <mergeCell ref="B87:B88"/>
    <mergeCell ref="B90:B91"/>
    <mergeCell ref="B34:B35"/>
    <mergeCell ref="B36:B37"/>
    <mergeCell ref="B38:B39"/>
    <mergeCell ref="B40:B41"/>
    <mergeCell ref="B42:B43"/>
    <mergeCell ref="B68:B69"/>
    <mergeCell ref="B46:B47"/>
    <mergeCell ref="B48:B49"/>
    <mergeCell ref="B50:B51"/>
    <mergeCell ref="B52:B53"/>
    <mergeCell ref="B54:B55"/>
    <mergeCell ref="B56:B57"/>
    <mergeCell ref="B58:B59"/>
    <mergeCell ref="B60:B61"/>
    <mergeCell ref="B62:B63"/>
    <mergeCell ref="B64:B65"/>
    <mergeCell ref="B66:B67"/>
    <mergeCell ref="A104:A105"/>
    <mergeCell ref="B104:B105"/>
    <mergeCell ref="B111:B112"/>
    <mergeCell ref="B70:B71"/>
    <mergeCell ref="B72:B73"/>
    <mergeCell ref="B74:B75"/>
    <mergeCell ref="B76:B77"/>
    <mergeCell ref="B78:B79"/>
    <mergeCell ref="B80:B81"/>
    <mergeCell ref="B82:H82"/>
    <mergeCell ref="A72:A73"/>
    <mergeCell ref="A74:A75"/>
    <mergeCell ref="A76:A77"/>
    <mergeCell ref="A78:A79"/>
    <mergeCell ref="A80:A81"/>
    <mergeCell ref="A70:A71"/>
  </mergeCells>
  <pageMargins left="0.70866141732283472" right="0.70866141732283472" top="0.94488188976377963" bottom="0.74803149606299213" header="0.31496062992125984" footer="0.31496062992125984"/>
  <pageSetup paperSize="9" scale="86" firstPageNumber="229" fitToHeight="0" orientation="landscape" useFirstPageNumber="1" r:id="rId1"/>
  <headerFooter>
    <oddHeader>&amp;R&amp;12&amp;P</oddHeader>
  </headerFooter>
  <rowBreaks count="3" manualBreakCount="3">
    <brk id="81" max="7" man="1"/>
    <brk id="98" max="7" man="1"/>
    <brk id="14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Входные данные</vt:lpstr>
      <vt:lpstr>форма 2П_действующие</vt:lpstr>
      <vt:lpstr>'форма 2П_действующие'!_ftnref2</vt:lpstr>
      <vt:lpstr>'форма 2П_действующие'!_ftnref3</vt:lpstr>
      <vt:lpstr>'форма 2П_действующие'!Заголовки_для_печати</vt:lpstr>
      <vt:lpstr>'форма 2П_действующие'!Область_печати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Шаблон</dc:title>
  <dc:subject>прогноз МО</dc:subject>
  <dc:creator/>
  <cp:lastModifiedBy/>
  <dcterms:created xsi:type="dcterms:W3CDTF">2006-09-28T05:33:49Z</dcterms:created>
  <dcterms:modified xsi:type="dcterms:W3CDTF">2024-11-14T09:23:21Z</dcterms:modified>
  <cp:contentStatus>проект</cp:contentStatus>
</cp:coreProperties>
</file>